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f\OneDrive\2022_JIH_MUZEUM\"/>
    </mc:Choice>
  </mc:AlternateContent>
  <bookViews>
    <workbookView xWindow="0" yWindow="0" windowWidth="0" windowHeight="0"/>
  </bookViews>
  <sheets>
    <sheet name="Rekapitulace stavby" sheetId="1" r:id="rId1"/>
    <sheet name="01 - Stavební část " sheetId="2" r:id="rId2"/>
    <sheet name="02 - ZTI" sheetId="3" r:id="rId3"/>
    <sheet name="03 - Vytápění" sheetId="4" r:id="rId4"/>
    <sheet name="04 - Elektroinstalace " sheetId="5" r:id="rId5"/>
    <sheet name="05 - VRN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Stavební část '!$C$97:$K$659</definedName>
    <definedName name="_xlnm.Print_Area" localSheetId="1">'01 - Stavební část '!$C$4:$J$39,'01 - Stavební část '!$C$45:$J$79,'01 - Stavební část '!$C$85:$K$659</definedName>
    <definedName name="_xlnm.Print_Titles" localSheetId="1">'01 - Stavební část '!$97:$97</definedName>
    <definedName name="_xlnm._FilterDatabase" localSheetId="2" hidden="1">'02 - ZTI'!$C$88:$K$265</definedName>
    <definedName name="_xlnm.Print_Area" localSheetId="2">'02 - ZTI'!$C$4:$J$39,'02 - ZTI'!$C$45:$J$70,'02 - ZTI'!$C$76:$K$265</definedName>
    <definedName name="_xlnm.Print_Titles" localSheetId="2">'02 - ZTI'!$88:$88</definedName>
    <definedName name="_xlnm._FilterDatabase" localSheetId="3" hidden="1">'03 - Vytápění'!$C$80:$K$84</definedName>
    <definedName name="_xlnm.Print_Area" localSheetId="3">'03 - Vytápění'!$C$4:$J$39,'03 - Vytápění'!$C$45:$J$62,'03 - Vytápění'!$C$68:$K$84</definedName>
    <definedName name="_xlnm.Print_Titles" localSheetId="3">'03 - Vytápění'!$80:$80</definedName>
    <definedName name="_xlnm._FilterDatabase" localSheetId="4" hidden="1">'04 - Elektroinstalace '!$C$85:$K$220</definedName>
    <definedName name="_xlnm.Print_Area" localSheetId="4">'04 - Elektroinstalace '!$C$4:$J$39,'04 - Elektroinstalace '!$C$45:$J$67,'04 - Elektroinstalace '!$C$73:$K$220</definedName>
    <definedName name="_xlnm.Print_Titles" localSheetId="4">'04 - Elektroinstalace '!$85:$85</definedName>
    <definedName name="_xlnm._FilterDatabase" localSheetId="5" hidden="1">'05 - VRN'!$C$83:$K$107</definedName>
    <definedName name="_xlnm.Print_Area" localSheetId="5">'05 - VRN'!$C$4:$J$39,'05 - VRN'!$C$45:$J$65,'05 - VRN'!$C$71:$K$107</definedName>
    <definedName name="_xlnm.Print_Titles" localSheetId="5">'05 - VRN'!$83:$83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05"/>
  <c r="BH105"/>
  <c r="BG105"/>
  <c r="BF105"/>
  <c r="T105"/>
  <c r="R105"/>
  <c r="P105"/>
  <c r="BI102"/>
  <c r="BH102"/>
  <c r="BG102"/>
  <c r="BF102"/>
  <c r="T102"/>
  <c r="R102"/>
  <c r="P102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T90"/>
  <c r="R91"/>
  <c r="R90"/>
  <c r="P91"/>
  <c r="P90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5" r="J37"/>
  <c r="J36"/>
  <c i="1" r="AY58"/>
  <c i="5" r="J35"/>
  <c i="1" r="AX58"/>
  <c i="5"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8"/>
  <c r="BH188"/>
  <c r="BG188"/>
  <c r="BE188"/>
  <c r="T188"/>
  <c r="R188"/>
  <c r="P188"/>
  <c r="BI186"/>
  <c r="BH186"/>
  <c r="BG186"/>
  <c r="BE186"/>
  <c r="T186"/>
  <c r="R186"/>
  <c r="P186"/>
  <c r="BI182"/>
  <c r="BH182"/>
  <c r="BG182"/>
  <c r="BE182"/>
  <c r="T182"/>
  <c r="R182"/>
  <c r="P182"/>
  <c r="BI179"/>
  <c r="BH179"/>
  <c r="BG179"/>
  <c r="BE179"/>
  <c r="T179"/>
  <c r="R179"/>
  <c r="P179"/>
  <c r="BI176"/>
  <c r="BH176"/>
  <c r="BG176"/>
  <c r="BE176"/>
  <c r="T176"/>
  <c r="R176"/>
  <c r="P176"/>
  <c r="BI173"/>
  <c r="BH173"/>
  <c r="BG173"/>
  <c r="BE173"/>
  <c r="T173"/>
  <c r="R173"/>
  <c r="P173"/>
  <c r="BI169"/>
  <c r="BH169"/>
  <c r="BG169"/>
  <c r="BE169"/>
  <c r="T169"/>
  <c r="R169"/>
  <c r="P169"/>
  <c r="BI165"/>
  <c r="BH165"/>
  <c r="BG165"/>
  <c r="BE165"/>
  <c r="T165"/>
  <c r="R165"/>
  <c r="P165"/>
  <c r="BI161"/>
  <c r="BH161"/>
  <c r="BG161"/>
  <c r="BE161"/>
  <c r="T161"/>
  <c r="R161"/>
  <c r="P161"/>
  <c r="BI159"/>
  <c r="BH159"/>
  <c r="BG159"/>
  <c r="BE159"/>
  <c r="T159"/>
  <c r="R159"/>
  <c r="P159"/>
  <c r="BI155"/>
  <c r="BH155"/>
  <c r="BG155"/>
  <c r="BE155"/>
  <c r="T155"/>
  <c r="R155"/>
  <c r="P155"/>
  <c r="BI153"/>
  <c r="BH153"/>
  <c r="BG153"/>
  <c r="BE153"/>
  <c r="T153"/>
  <c r="R153"/>
  <c r="P153"/>
  <c r="BI149"/>
  <c r="BH149"/>
  <c r="BG149"/>
  <c r="BE149"/>
  <c r="T149"/>
  <c r="R149"/>
  <c r="P149"/>
  <c r="BI146"/>
  <c r="BH146"/>
  <c r="BG146"/>
  <c r="BE146"/>
  <c r="T146"/>
  <c r="R146"/>
  <c r="P146"/>
  <c r="BI140"/>
  <c r="BH140"/>
  <c r="BG140"/>
  <c r="BE140"/>
  <c r="T140"/>
  <c r="R140"/>
  <c r="P140"/>
  <c r="BI138"/>
  <c r="BH138"/>
  <c r="BG138"/>
  <c r="BE138"/>
  <c r="T138"/>
  <c r="R138"/>
  <c r="P138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6"/>
  <c r="BH126"/>
  <c r="BG126"/>
  <c r="BE126"/>
  <c r="T126"/>
  <c r="R126"/>
  <c r="P126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09"/>
  <c r="BH109"/>
  <c r="BG109"/>
  <c r="BE109"/>
  <c r="T109"/>
  <c r="R109"/>
  <c r="P109"/>
  <c r="BI102"/>
  <c r="BH102"/>
  <c r="BG102"/>
  <c r="BE102"/>
  <c r="T102"/>
  <c r="R102"/>
  <c r="P102"/>
  <c r="BI98"/>
  <c r="BH98"/>
  <c r="BG98"/>
  <c r="BE98"/>
  <c r="T98"/>
  <c r="R98"/>
  <c r="P98"/>
  <c r="BI94"/>
  <c r="BH94"/>
  <c r="BG94"/>
  <c r="BE94"/>
  <c r="T94"/>
  <c r="R94"/>
  <c r="P94"/>
  <c r="BI89"/>
  <c r="BH89"/>
  <c r="BG89"/>
  <c r="BE89"/>
  <c r="T89"/>
  <c r="T88"/>
  <c r="R89"/>
  <c r="R88"/>
  <c r="P89"/>
  <c r="P88"/>
  <c r="J83"/>
  <c r="J82"/>
  <c r="F82"/>
  <c r="F80"/>
  <c r="E78"/>
  <c r="J55"/>
  <c r="J54"/>
  <c r="F54"/>
  <c r="F52"/>
  <c r="E50"/>
  <c r="J18"/>
  <c r="E18"/>
  <c r="F55"/>
  <c r="J17"/>
  <c r="J12"/>
  <c r="J52"/>
  <c r="E7"/>
  <c r="E48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8"/>
  <c r="J77"/>
  <c r="F77"/>
  <c r="F75"/>
  <c r="E73"/>
  <c r="J55"/>
  <c r="J54"/>
  <c r="F54"/>
  <c r="F52"/>
  <c r="E50"/>
  <c r="J18"/>
  <c r="E18"/>
  <c r="F55"/>
  <c r="J17"/>
  <c r="J12"/>
  <c r="J75"/>
  <c r="E7"/>
  <c r="E71"/>
  <c i="3" r="J37"/>
  <c r="J36"/>
  <c i="1" r="AY56"/>
  <c i="3" r="J35"/>
  <c i="1" r="AX56"/>
  <c i="3" r="BI262"/>
  <c r="BH262"/>
  <c r="BG262"/>
  <c r="BF262"/>
  <c r="T262"/>
  <c r="T261"/>
  <c r="R262"/>
  <c r="R261"/>
  <c r="P262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7"/>
  <c r="BH97"/>
  <c r="BG97"/>
  <c r="BF97"/>
  <c r="T97"/>
  <c r="T96"/>
  <c r="R97"/>
  <c r="R96"/>
  <c r="P97"/>
  <c r="P96"/>
  <c r="BI92"/>
  <c r="BH92"/>
  <c r="BG92"/>
  <c r="BF92"/>
  <c r="T92"/>
  <c r="T91"/>
  <c r="R92"/>
  <c r="R91"/>
  <c r="P92"/>
  <c r="P91"/>
  <c r="J86"/>
  <c r="J85"/>
  <c r="F85"/>
  <c r="F83"/>
  <c r="E81"/>
  <c r="J55"/>
  <c r="J54"/>
  <c r="F54"/>
  <c r="F52"/>
  <c r="E50"/>
  <c r="J18"/>
  <c r="E18"/>
  <c r="F55"/>
  <c r="J17"/>
  <c r="J12"/>
  <c r="J52"/>
  <c r="E7"/>
  <c r="E79"/>
  <c i="2" r="J37"/>
  <c r="J36"/>
  <c i="1" r="AY55"/>
  <c i="2" r="J35"/>
  <c i="1" r="AX55"/>
  <c i="2" r="BI656"/>
  <c r="BH656"/>
  <c r="BG656"/>
  <c r="BF656"/>
  <c r="T656"/>
  <c r="R656"/>
  <c r="P656"/>
  <c r="BI652"/>
  <c r="BH652"/>
  <c r="BG652"/>
  <c r="BF652"/>
  <c r="T652"/>
  <c r="R652"/>
  <c r="P652"/>
  <c r="BI644"/>
  <c r="BH644"/>
  <c r="BG644"/>
  <c r="BF644"/>
  <c r="T644"/>
  <c r="R644"/>
  <c r="P644"/>
  <c r="BI636"/>
  <c r="BH636"/>
  <c r="BG636"/>
  <c r="BF636"/>
  <c r="T636"/>
  <c r="R636"/>
  <c r="P636"/>
  <c r="BI628"/>
  <c r="BH628"/>
  <c r="BG628"/>
  <c r="BF628"/>
  <c r="T628"/>
  <c r="R628"/>
  <c r="P628"/>
  <c r="BI620"/>
  <c r="BH620"/>
  <c r="BG620"/>
  <c r="BF620"/>
  <c r="T620"/>
  <c r="R620"/>
  <c r="P620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6"/>
  <c r="BH606"/>
  <c r="BG606"/>
  <c r="BF606"/>
  <c r="T606"/>
  <c r="R606"/>
  <c r="P606"/>
  <c r="BI602"/>
  <c r="BH602"/>
  <c r="BG602"/>
  <c r="BF602"/>
  <c r="T602"/>
  <c r="R602"/>
  <c r="P602"/>
  <c r="BI600"/>
  <c r="BH600"/>
  <c r="BG600"/>
  <c r="BF600"/>
  <c r="T600"/>
  <c r="R600"/>
  <c r="P600"/>
  <c r="BI596"/>
  <c r="BH596"/>
  <c r="BG596"/>
  <c r="BF596"/>
  <c r="T596"/>
  <c r="R596"/>
  <c r="P596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64"/>
  <c r="BH564"/>
  <c r="BG564"/>
  <c r="BF564"/>
  <c r="T564"/>
  <c r="R564"/>
  <c r="P564"/>
  <c r="BI560"/>
  <c r="BH560"/>
  <c r="BG560"/>
  <c r="BF560"/>
  <c r="T560"/>
  <c r="R560"/>
  <c r="P560"/>
  <c r="BI556"/>
  <c r="BH556"/>
  <c r="BG556"/>
  <c r="BF556"/>
  <c r="T556"/>
  <c r="R556"/>
  <c r="P556"/>
  <c r="BI553"/>
  <c r="BH553"/>
  <c r="BG553"/>
  <c r="BF553"/>
  <c r="T553"/>
  <c r="R553"/>
  <c r="P553"/>
  <c r="BI549"/>
  <c r="BH549"/>
  <c r="BG549"/>
  <c r="BF549"/>
  <c r="T549"/>
  <c r="R549"/>
  <c r="P549"/>
  <c r="BI545"/>
  <c r="BH545"/>
  <c r="BG545"/>
  <c r="BF545"/>
  <c r="T545"/>
  <c r="R545"/>
  <c r="P545"/>
  <c r="BI541"/>
  <c r="BH541"/>
  <c r="BG541"/>
  <c r="BF541"/>
  <c r="T541"/>
  <c r="R541"/>
  <c r="P541"/>
  <c r="BI538"/>
  <c r="BH538"/>
  <c r="BG538"/>
  <c r="BF538"/>
  <c r="T538"/>
  <c r="R538"/>
  <c r="P538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29"/>
  <c r="BH529"/>
  <c r="BG529"/>
  <c r="BF529"/>
  <c r="T529"/>
  <c r="R529"/>
  <c r="P529"/>
  <c r="BI527"/>
  <c r="BH527"/>
  <c r="BG527"/>
  <c r="BF527"/>
  <c r="T527"/>
  <c r="R527"/>
  <c r="P527"/>
  <c r="BI523"/>
  <c r="BH523"/>
  <c r="BG523"/>
  <c r="BF523"/>
  <c r="T523"/>
  <c r="R523"/>
  <c r="P523"/>
  <c r="BI521"/>
  <c r="BH521"/>
  <c r="BG521"/>
  <c r="BF521"/>
  <c r="T521"/>
  <c r="R521"/>
  <c r="P521"/>
  <c r="BI517"/>
  <c r="BH517"/>
  <c r="BG517"/>
  <c r="BF517"/>
  <c r="T517"/>
  <c r="R517"/>
  <c r="P517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4"/>
  <c r="BH494"/>
  <c r="BG494"/>
  <c r="BF494"/>
  <c r="T494"/>
  <c r="R494"/>
  <c r="P494"/>
  <c r="BI489"/>
  <c r="BH489"/>
  <c r="BG489"/>
  <c r="BF489"/>
  <c r="T489"/>
  <c r="R489"/>
  <c r="P489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7"/>
  <c r="BH467"/>
  <c r="BG467"/>
  <c r="BF467"/>
  <c r="T467"/>
  <c r="R467"/>
  <c r="P467"/>
  <c r="BI461"/>
  <c r="BH461"/>
  <c r="BG461"/>
  <c r="BF461"/>
  <c r="T461"/>
  <c r="R461"/>
  <c r="P461"/>
  <c r="BI455"/>
  <c r="BH455"/>
  <c r="BG455"/>
  <c r="BF455"/>
  <c r="T455"/>
  <c r="R455"/>
  <c r="P455"/>
  <c r="BI453"/>
  <c r="BH453"/>
  <c r="BG453"/>
  <c r="BF453"/>
  <c r="T453"/>
  <c r="R453"/>
  <c r="P453"/>
  <c r="BI447"/>
  <c r="BH447"/>
  <c r="BG447"/>
  <c r="BF447"/>
  <c r="T447"/>
  <c r="R447"/>
  <c r="P447"/>
  <c r="BI441"/>
  <c r="BH441"/>
  <c r="BG441"/>
  <c r="BF441"/>
  <c r="T441"/>
  <c r="R441"/>
  <c r="P441"/>
  <c r="BI438"/>
  <c r="BH438"/>
  <c r="BG438"/>
  <c r="BF438"/>
  <c r="T438"/>
  <c r="R438"/>
  <c r="P438"/>
  <c r="BI432"/>
  <c r="BH432"/>
  <c r="BG432"/>
  <c r="BF432"/>
  <c r="T432"/>
  <c r="R432"/>
  <c r="P432"/>
  <c r="BI426"/>
  <c r="BH426"/>
  <c r="BG426"/>
  <c r="BF426"/>
  <c r="T426"/>
  <c r="R426"/>
  <c r="P426"/>
  <c r="BI419"/>
  <c r="BH419"/>
  <c r="BG419"/>
  <c r="BF419"/>
  <c r="T419"/>
  <c r="R419"/>
  <c r="P419"/>
  <c r="BI413"/>
  <c r="BH413"/>
  <c r="BG413"/>
  <c r="BF413"/>
  <c r="T413"/>
  <c r="R413"/>
  <c r="P413"/>
  <c r="BI409"/>
  <c r="BH409"/>
  <c r="BG409"/>
  <c r="BF409"/>
  <c r="T409"/>
  <c r="R409"/>
  <c r="P409"/>
  <c r="BI406"/>
  <c r="BH406"/>
  <c r="BG406"/>
  <c r="BF406"/>
  <c r="T406"/>
  <c r="R406"/>
  <c r="P406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T311"/>
  <c r="R312"/>
  <c r="R311"/>
  <c r="P312"/>
  <c r="P311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59"/>
  <c r="BH259"/>
  <c r="BG259"/>
  <c r="BF259"/>
  <c r="T259"/>
  <c r="R259"/>
  <c r="P259"/>
  <c r="BI255"/>
  <c r="BH255"/>
  <c r="BG255"/>
  <c r="BF255"/>
  <c r="T255"/>
  <c r="R255"/>
  <c r="P255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18"/>
  <c r="BH218"/>
  <c r="BG218"/>
  <c r="BF218"/>
  <c r="T218"/>
  <c r="R218"/>
  <c r="P218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79"/>
  <c r="BH179"/>
  <c r="BG179"/>
  <c r="BF179"/>
  <c r="T179"/>
  <c r="R179"/>
  <c r="P179"/>
  <c r="BI175"/>
  <c r="BH175"/>
  <c r="BG175"/>
  <c r="BF175"/>
  <c r="T175"/>
  <c r="R175"/>
  <c r="P175"/>
  <c r="BI168"/>
  <c r="BH168"/>
  <c r="BG168"/>
  <c r="BF168"/>
  <c r="T168"/>
  <c r="R168"/>
  <c r="P168"/>
  <c r="BI161"/>
  <c r="BH161"/>
  <c r="BG161"/>
  <c r="BF161"/>
  <c r="T161"/>
  <c r="R161"/>
  <c r="P161"/>
  <c r="BI157"/>
  <c r="BH157"/>
  <c r="BG157"/>
  <c r="BF157"/>
  <c r="T157"/>
  <c r="R157"/>
  <c r="P157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J95"/>
  <c r="J94"/>
  <c r="F94"/>
  <c r="F92"/>
  <c r="E90"/>
  <c r="J55"/>
  <c r="J54"/>
  <c r="F54"/>
  <c r="F52"/>
  <c r="E50"/>
  <c r="J18"/>
  <c r="E18"/>
  <c r="F95"/>
  <c r="J17"/>
  <c r="J12"/>
  <c r="J92"/>
  <c r="E7"/>
  <c r="E48"/>
  <c i="1" r="L50"/>
  <c r="AM50"/>
  <c r="AM49"/>
  <c r="L49"/>
  <c r="AM47"/>
  <c r="L47"/>
  <c r="L45"/>
  <c r="L44"/>
  <c i="2" r="J161"/>
  <c r="J308"/>
  <c r="BK620"/>
  <c r="J485"/>
  <c i="3" r="BK137"/>
  <c r="BK201"/>
  <c i="5" r="BK205"/>
  <c r="J182"/>
  <c i="2" r="BK529"/>
  <c r="BK586"/>
  <c r="J269"/>
  <c r="BK294"/>
  <c r="BK237"/>
  <c r="J358"/>
  <c r="J334"/>
  <c r="BK365"/>
  <c i="3" r="BK195"/>
  <c r="BK125"/>
  <c i="5" r="BK176"/>
  <c i="2" r="J503"/>
  <c r="J306"/>
  <c i="3" r="BK116"/>
  <c r="J206"/>
  <c r="J141"/>
  <c i="5" r="BK188"/>
  <c r="BK169"/>
  <c i="2" r="BK628"/>
  <c r="J380"/>
  <c r="J545"/>
  <c r="J129"/>
  <c r="J537"/>
  <c r="J179"/>
  <c r="J101"/>
  <c r="BK175"/>
  <c i="3" r="BK221"/>
  <c r="J225"/>
  <c r="BK199"/>
  <c i="5" r="BK122"/>
  <c r="BK155"/>
  <c i="2" r="BK614"/>
  <c r="BK205"/>
  <c r="BK537"/>
  <c r="J175"/>
  <c r="BK377"/>
  <c r="BK374"/>
  <c r="J475"/>
  <c r="BK406"/>
  <c r="BK265"/>
  <c i="3" r="BK157"/>
  <c r="J153"/>
  <c i="5" r="BK182"/>
  <c r="BK132"/>
  <c i="2" r="BK644"/>
  <c r="BK233"/>
  <c r="BK511"/>
  <c r="J553"/>
  <c r="BK118"/>
  <c r="BK225"/>
  <c r="BK276"/>
  <c r="BK358"/>
  <c r="J398"/>
  <c i="3" r="J106"/>
  <c r="J157"/>
  <c i="5" r="J208"/>
  <c r="J188"/>
  <c i="2" r="J533"/>
  <c r="J419"/>
  <c r="J523"/>
  <c r="J229"/>
  <c i="3" r="J175"/>
  <c r="BK248"/>
  <c r="J171"/>
  <c i="5" r="J122"/>
  <c r="J195"/>
  <c i="2" r="J636"/>
  <c r="J300"/>
  <c r="BK210"/>
  <c r="J304"/>
  <c r="BK248"/>
  <c r="BK328"/>
  <c r="BK553"/>
  <c r="J210"/>
  <c i="3" r="BK149"/>
  <c r="J149"/>
  <c i="5" r="J89"/>
  <c i="2" r="BK652"/>
  <c r="J471"/>
  <c r="BK371"/>
  <c r="BK494"/>
  <c r="J438"/>
  <c r="J529"/>
  <c r="J409"/>
  <c i="3" r="BK241"/>
  <c r="J237"/>
  <c r="BK167"/>
  <c i="5" r="BK140"/>
  <c r="BK115"/>
  <c i="2" r="J614"/>
  <c r="J237"/>
  <c i="3" r="J199"/>
  <c r="J137"/>
  <c i="5" r="BK216"/>
  <c r="BK102"/>
  <c i="6" r="BK91"/>
  <c i="2" r="BK523"/>
  <c r="BK580"/>
  <c r="J209"/>
  <c r="J328"/>
  <c r="BK383"/>
  <c r="J395"/>
  <c r="BK419"/>
  <c r="BK392"/>
  <c i="3" r="BK159"/>
  <c r="BK206"/>
  <c i="5" r="J159"/>
  <c r="J201"/>
  <c i="6" r="J95"/>
  <c i="2" r="J362"/>
  <c r="J354"/>
  <c r="J578"/>
  <c r="J146"/>
  <c r="BK255"/>
  <c r="J325"/>
  <c r="J294"/>
  <c r="BK395"/>
  <c i="3" r="J217"/>
  <c r="BK209"/>
  <c r="J244"/>
  <c i="5" r="BK113"/>
  <c r="BK109"/>
  <c i="2" r="BK498"/>
  <c r="J107"/>
  <c r="J392"/>
  <c r="BK179"/>
  <c r="BK346"/>
  <c r="J168"/>
  <c r="BK438"/>
  <c r="BK503"/>
  <c r="J517"/>
  <c i="3" r="J248"/>
  <c r="BK102"/>
  <c r="BK252"/>
  <c i="5" r="J130"/>
  <c r="BK126"/>
  <c i="2" r="BK389"/>
  <c r="J467"/>
  <c r="BK461"/>
  <c i="1" r="AS54"/>
  <c i="3" r="J256"/>
  <c i="5" r="BK214"/>
  <c r="J155"/>
  <c i="2" r="BK610"/>
  <c r="J197"/>
  <c r="J374"/>
  <c r="BK362"/>
  <c r="BK368"/>
  <c r="BK413"/>
  <c r="J255"/>
  <c r="BK300"/>
  <c i="3" r="BK217"/>
  <c r="BK183"/>
  <c i="5" r="J216"/>
  <c r="J109"/>
  <c i="2" r="J616"/>
  <c r="J211"/>
  <c r="BK306"/>
  <c r="J560"/>
  <c r="BK342"/>
  <c r="BK312"/>
  <c r="BK125"/>
  <c i="3" r="J252"/>
  <c r="BK179"/>
  <c r="BK254"/>
  <c i="5" r="J186"/>
  <c r="J98"/>
  <c i="2" r="J441"/>
  <c r="J34"/>
  <c r="J538"/>
  <c r="BK201"/>
  <c i="3" r="J254"/>
  <c r="BK109"/>
  <c r="BK258"/>
  <c i="5" r="J138"/>
  <c r="J94"/>
  <c i="2" r="BK656"/>
  <c r="BK302"/>
  <c r="BK507"/>
  <c r="J574"/>
  <c r="J590"/>
  <c r="BK133"/>
  <c r="J346"/>
  <c r="J279"/>
  <c r="BK273"/>
  <c i="3" r="J241"/>
  <c r="J116"/>
  <c i="5" r="J218"/>
  <c r="BK120"/>
  <c r="J102"/>
  <c i="2" r="BK636"/>
  <c r="J265"/>
  <c r="BK432"/>
  <c r="J610"/>
  <c r="BK325"/>
  <c r="J317"/>
  <c r="BK453"/>
  <c r="BK570"/>
  <c r="J498"/>
  <c i="3" r="J179"/>
  <c r="BK133"/>
  <c r="BK112"/>
  <c i="5" r="J169"/>
  <c r="J165"/>
  <c i="2" r="BK578"/>
  <c r="BK168"/>
  <c r="J350"/>
  <c r="J580"/>
  <c r="BK211"/>
  <c r="BK398"/>
  <c r="BK471"/>
  <c r="BK259"/>
  <c r="BK281"/>
  <c i="3" r="BK229"/>
  <c r="BK262"/>
  <c i="5" r="BK173"/>
  <c r="BK134"/>
  <c r="BK186"/>
  <c i="2" r="J271"/>
  <c r="BK501"/>
  <c r="BK218"/>
  <c r="J292"/>
  <c i="3" r="J125"/>
  <c r="BK121"/>
  <c i="5" r="J134"/>
  <c r="J126"/>
  <c i="6" r="J87"/>
  <c i="2" r="BK515"/>
  <c r="J566"/>
  <c r="J596"/>
  <c r="BK229"/>
  <c r="J505"/>
  <c r="J507"/>
  <c r="J401"/>
  <c i="3" r="J213"/>
  <c r="BK129"/>
  <c i="5" r="J146"/>
  <c r="J113"/>
  <c i="6" r="BK87"/>
  <c i="2" r="J283"/>
  <c r="J489"/>
  <c r="J406"/>
  <c r="J549"/>
  <c r="BK188"/>
  <c r="BK549"/>
  <c r="BK409"/>
  <c i="3" r="BK92"/>
  <c r="BK171"/>
  <c i="5" r="J115"/>
  <c r="J118"/>
  <c i="6" r="J105"/>
  <c i="2" r="J644"/>
  <c r="J368"/>
  <c r="J259"/>
  <c i="3" r="BK153"/>
  <c r="BK141"/>
  <c r="J104"/>
  <c i="5" r="BK146"/>
  <c r="BK130"/>
  <c i="2" r="J570"/>
  <c r="J157"/>
  <c r="J383"/>
  <c r="J511"/>
  <c r="BK283"/>
  <c r="J273"/>
  <c r="BK538"/>
  <c r="BK533"/>
  <c r="BK107"/>
  <c i="3" r="BK106"/>
  <c r="J129"/>
  <c i="5" r="J214"/>
  <c r="J120"/>
  <c i="6" r="J91"/>
  <c i="2" r="J535"/>
  <c r="J133"/>
  <c r="BK541"/>
  <c r="J201"/>
  <c r="J338"/>
  <c i="3" r="BK145"/>
  <c r="J258"/>
  <c i="5" r="BK111"/>
  <c r="BK89"/>
  <c i="6" r="BK105"/>
  <c i="2" r="BK401"/>
  <c r="BK582"/>
  <c r="J233"/>
  <c r="J501"/>
  <c r="BK576"/>
  <c r="J281"/>
  <c r="BK380"/>
  <c r="J426"/>
  <c r="BK441"/>
  <c i="3" r="J163"/>
  <c r="J97"/>
  <c r="J133"/>
  <c i="5" r="J153"/>
  <c r="BK118"/>
  <c i="6" r="BK102"/>
  <c i="2" r="J218"/>
  <c r="J365"/>
  <c r="BK317"/>
  <c i="3" r="J233"/>
  <c r="BK244"/>
  <c r="J187"/>
  <c r="BK114"/>
  <c i="5" r="BK138"/>
  <c r="J179"/>
  <c i="2" r="J413"/>
  <c r="J600"/>
  <c r="J298"/>
  <c r="J453"/>
  <c r="J556"/>
  <c r="BK192"/>
  <c r="J248"/>
  <c r="J192"/>
  <c i="3" r="J145"/>
  <c r="J159"/>
  <c i="4" r="J84"/>
  <c i="5" r="J111"/>
  <c r="J132"/>
  <c i="2" r="BK612"/>
  <c r="J138"/>
  <c r="J586"/>
  <c r="J188"/>
  <c r="BK114"/>
  <c r="BK111"/>
  <c r="J515"/>
  <c r="BK288"/>
  <c i="3" r="J92"/>
  <c i="5" r="J198"/>
  <c r="BK98"/>
  <c i="2" r="J602"/>
  <c r="J125"/>
  <c i="3" r="J203"/>
  <c r="BK187"/>
  <c i="5" r="BK208"/>
  <c r="BK153"/>
  <c r="BK94"/>
  <c i="2" r="J612"/>
  <c r="J242"/>
  <c r="BK308"/>
  <c r="BK473"/>
  <c r="BK161"/>
  <c r="BK535"/>
  <c r="J494"/>
  <c r="BK489"/>
  <c i="3" r="BK191"/>
  <c r="BK104"/>
  <c r="J262"/>
  <c i="5" r="BK201"/>
  <c r="BK192"/>
  <c i="2" r="BK600"/>
  <c r="BK574"/>
  <c r="J225"/>
  <c r="J461"/>
  <c r="J582"/>
  <c r="BK209"/>
  <c r="BK146"/>
  <c r="BK556"/>
  <c r="BK101"/>
  <c i="3" r="J209"/>
  <c r="J155"/>
  <c i="5" r="J140"/>
  <c r="BK198"/>
  <c i="2" r="BK616"/>
  <c r="BK332"/>
  <c r="BK564"/>
  <c r="BK606"/>
  <c r="BK321"/>
  <c r="BK334"/>
  <c r="BK517"/>
  <c r="BK560"/>
  <c r="J118"/>
  <c i="3" r="J201"/>
  <c r="BK175"/>
  <c i="4" r="BK84"/>
  <c i="5" r="J205"/>
  <c i="6" r="J98"/>
  <c i="2" r="BK336"/>
  <c r="BK545"/>
  <c r="J628"/>
  <c r="J205"/>
  <c i="3" r="J167"/>
  <c r="J112"/>
  <c i="4" r="F35"/>
  <c i="1" r="BB57"/>
  <c i="2" r="J652"/>
  <c r="BK350"/>
  <c r="J521"/>
  <c r="BK505"/>
  <c r="BK467"/>
  <c r="BK455"/>
  <c r="BK338"/>
  <c i="3" r="BK203"/>
  <c r="J229"/>
  <c i="5" r="J211"/>
  <c r="BK165"/>
  <c i="6" r="J102"/>
  <c i="2" r="J312"/>
  <c r="BK527"/>
  <c r="J150"/>
  <c r="BK596"/>
  <c r="BK481"/>
  <c r="J481"/>
  <c r="BK138"/>
  <c i="3" r="J195"/>
  <c r="BK97"/>
  <c i="5" r="BK149"/>
  <c r="J149"/>
  <c i="2" r="J620"/>
  <c r="J288"/>
  <c i="3" r="J102"/>
  <c r="J114"/>
  <c r="BK233"/>
  <c i="5" r="J192"/>
  <c r="BK159"/>
  <c i="6" r="BK95"/>
  <c i="2" r="BK485"/>
  <c r="J114"/>
  <c r="BK271"/>
  <c r="BK386"/>
  <c r="J332"/>
  <c r="BK477"/>
  <c r="BK269"/>
  <c r="J371"/>
  <c r="J342"/>
  <c i="3" r="J172"/>
  <c r="BK163"/>
  <c i="4" r="F36"/>
  <c i="1" r="BC57"/>
  <c i="2" r="BK475"/>
  <c r="BK602"/>
  <c r="J302"/>
  <c r="BK521"/>
  <c r="J276"/>
  <c r="J473"/>
  <c r="BK150"/>
  <c r="J389"/>
  <c r="J477"/>
  <c r="BK426"/>
  <c i="3" r="BK172"/>
  <c r="J221"/>
  <c i="4" r="F37"/>
  <c i="1" r="BD57"/>
  <c i="5" r="BK195"/>
  <c i="2" r="J606"/>
  <c r="BK292"/>
  <c r="BK304"/>
  <c r="BK447"/>
  <c r="J527"/>
  <c r="J111"/>
  <c r="BK142"/>
  <c r="J142"/>
  <c r="BK354"/>
  <c i="3" r="J109"/>
  <c r="BK237"/>
  <c i="5" r="BK218"/>
  <c r="BK161"/>
  <c r="J173"/>
  <c i="2" r="BK129"/>
  <c r="BK157"/>
  <c r="J321"/>
  <c r="J377"/>
  <c i="3" r="BK225"/>
  <c r="J121"/>
  <c r="J183"/>
  <c i="5" r="BK179"/>
  <c r="BK211"/>
  <c i="6" r="BK98"/>
  <c i="2" r="J541"/>
  <c r="BK279"/>
  <c r="J455"/>
  <c r="BK566"/>
  <c r="J656"/>
  <c r="J564"/>
  <c r="J432"/>
  <c r="J386"/>
  <c i="3" r="BK213"/>
  <c r="BK256"/>
  <c i="5" r="J161"/>
  <c r="J176"/>
  <c i="2" r="BK590"/>
  <c r="J576"/>
  <c r="BK197"/>
  <c r="J336"/>
  <c r="BK298"/>
  <c r="J447"/>
  <c r="BK242"/>
  <c i="3" r="J191"/>
  <c r="BK155"/>
  <c i="4" r="F34"/>
  <c i="1" r="BA57"/>
  <c i="5" l="1" r="T117"/>
  <c i="2" r="T100"/>
  <c r="T124"/>
  <c r="P196"/>
  <c r="R268"/>
  <c r="R287"/>
  <c r="P316"/>
  <c r="T341"/>
  <c r="P405"/>
  <c r="R405"/>
  <c r="BK480"/>
  <c r="J480"/>
  <c r="J74"/>
  <c r="BK540"/>
  <c r="J540"/>
  <c r="J76"/>
  <c r="R585"/>
  <c i="3" r="R101"/>
  <c r="R120"/>
  <c r="T162"/>
  <c i="2" r="R100"/>
  <c r="P124"/>
  <c r="T196"/>
  <c r="BK278"/>
  <c r="J278"/>
  <c r="J66"/>
  <c r="R278"/>
  <c r="BK341"/>
  <c r="J341"/>
  <c r="J71"/>
  <c r="R412"/>
  <c r="BK510"/>
  <c r="J510"/>
  <c r="J75"/>
  <c r="R540"/>
  <c r="P619"/>
  <c i="3" r="BK111"/>
  <c r="J111"/>
  <c r="J64"/>
  <c r="P111"/>
  <c r="T120"/>
  <c r="T208"/>
  <c i="2" r="BK100"/>
  <c r="BK124"/>
  <c r="J124"/>
  <c r="J62"/>
  <c r="BK196"/>
  <c r="J196"/>
  <c r="J64"/>
  <c r="T268"/>
  <c r="P278"/>
  <c r="T278"/>
  <c r="R316"/>
  <c r="BK412"/>
  <c r="J412"/>
  <c r="J73"/>
  <c r="R480"/>
  <c r="T510"/>
  <c r="P585"/>
  <c r="R619"/>
  <c i="3" r="T101"/>
  <c r="P120"/>
  <c r="P162"/>
  <c r="R208"/>
  <c i="5" r="P93"/>
  <c r="BK108"/>
  <c r="J108"/>
  <c r="J63"/>
  <c r="T108"/>
  <c r="P117"/>
  <c r="R125"/>
  <c r="R124"/>
  <c i="6" r="BK94"/>
  <c r="J94"/>
  <c r="J63"/>
  <c r="T94"/>
  <c i="2" r="BK137"/>
  <c r="J137"/>
  <c r="J63"/>
  <c r="T137"/>
  <c r="BK268"/>
  <c r="J268"/>
  <c r="J65"/>
  <c r="P287"/>
  <c r="T316"/>
  <c r="P412"/>
  <c r="P480"/>
  <c r="R510"/>
  <c r="BK585"/>
  <c r="J585"/>
  <c r="J77"/>
  <c r="T619"/>
  <c i="3" r="P101"/>
  <c r="P90"/>
  <c r="R111"/>
  <c r="T111"/>
  <c r="BK162"/>
  <c r="J162"/>
  <c r="J67"/>
  <c r="BK208"/>
  <c r="J208"/>
  <c r="J68"/>
  <c i="5" r="R93"/>
  <c r="P108"/>
  <c r="BK117"/>
  <c r="J117"/>
  <c r="J64"/>
  <c r="R117"/>
  <c r="P125"/>
  <c r="P124"/>
  <c i="6" r="R94"/>
  <c r="BK101"/>
  <c r="J101"/>
  <c r="J64"/>
  <c i="2" r="P100"/>
  <c r="R124"/>
  <c r="R196"/>
  <c r="BK287"/>
  <c r="BK316"/>
  <c r="J316"/>
  <c r="J70"/>
  <c r="R341"/>
  <c r="BK405"/>
  <c r="J405"/>
  <c r="J72"/>
  <c r="T405"/>
  <c r="T480"/>
  <c r="P540"/>
  <c r="T585"/>
  <c i="6" r="R101"/>
  <c i="2" r="P137"/>
  <c r="R137"/>
  <c r="P268"/>
  <c r="T287"/>
  <c r="P341"/>
  <c r="T412"/>
  <c r="P510"/>
  <c r="T540"/>
  <c r="BK619"/>
  <c r="J619"/>
  <c r="J78"/>
  <c i="3" r="BK101"/>
  <c r="J101"/>
  <c r="J63"/>
  <c r="BK120"/>
  <c r="J120"/>
  <c r="J66"/>
  <c r="R162"/>
  <c r="P208"/>
  <c i="5" r="BK93"/>
  <c r="J93"/>
  <c r="J62"/>
  <c r="T93"/>
  <c r="T87"/>
  <c r="R108"/>
  <c r="BK125"/>
  <c r="J125"/>
  <c r="J66"/>
  <c r="T125"/>
  <c r="T124"/>
  <c i="6" r="P94"/>
  <c r="P85"/>
  <c r="P84"/>
  <c i="1" r="AU59"/>
  <c i="6" r="T101"/>
  <c i="2" r="BK311"/>
  <c r="J311"/>
  <c r="J69"/>
  <c i="3" r="BK91"/>
  <c r="J91"/>
  <c r="J61"/>
  <c i="4" r="BK83"/>
  <c r="J83"/>
  <c r="J61"/>
  <c i="5" r="BK88"/>
  <c r="J88"/>
  <c r="J61"/>
  <c i="6" r="BK86"/>
  <c r="J86"/>
  <c r="J61"/>
  <c r="BK90"/>
  <c r="J90"/>
  <c r="J62"/>
  <c i="3" r="BK96"/>
  <c r="J96"/>
  <c r="J62"/>
  <c r="BK261"/>
  <c r="J261"/>
  <c r="J69"/>
  <c i="6" r="F55"/>
  <c r="BE98"/>
  <c r="E74"/>
  <c r="BE95"/>
  <c r="J78"/>
  <c r="BE102"/>
  <c r="BE87"/>
  <c r="BE91"/>
  <c r="BE105"/>
  <c i="5" r="E76"/>
  <c r="BF120"/>
  <c r="BF132"/>
  <c r="BF134"/>
  <c r="BF149"/>
  <c r="BF155"/>
  <c r="BF159"/>
  <c r="F83"/>
  <c r="BF89"/>
  <c r="BF111"/>
  <c r="BF138"/>
  <c r="BF161"/>
  <c r="J80"/>
  <c r="BF113"/>
  <c r="BF140"/>
  <c r="BF146"/>
  <c r="BF153"/>
  <c r="BF165"/>
  <c r="BF169"/>
  <c r="BF216"/>
  <c r="BF126"/>
  <c r="BF173"/>
  <c r="BF179"/>
  <c r="BF192"/>
  <c r="BF218"/>
  <c r="BF94"/>
  <c r="BF102"/>
  <c r="BF109"/>
  <c r="BF130"/>
  <c r="BF195"/>
  <c r="BF198"/>
  <c r="BF201"/>
  <c r="BF208"/>
  <c r="BF214"/>
  <c r="BF115"/>
  <c r="BF118"/>
  <c r="BF205"/>
  <c r="BF186"/>
  <c r="BF211"/>
  <c r="BF98"/>
  <c r="BF122"/>
  <c r="BF176"/>
  <c r="BF182"/>
  <c r="BF188"/>
  <c i="4" r="J52"/>
  <c i="3" r="BK119"/>
  <c r="J119"/>
  <c r="J65"/>
  <c i="4" r="E48"/>
  <c i="3" r="BK90"/>
  <c r="BK89"/>
  <c r="J89"/>
  <c i="4" r="F78"/>
  <c r="BE84"/>
  <c i="3" r="F86"/>
  <c r="BE187"/>
  <c r="BE195"/>
  <c r="BE206"/>
  <c r="BE248"/>
  <c r="BE256"/>
  <c r="BE258"/>
  <c r="BE262"/>
  <c r="BE109"/>
  <c r="BE149"/>
  <c r="BE217"/>
  <c i="2" r="J287"/>
  <c r="J68"/>
  <c i="3" r="BE106"/>
  <c r="BE121"/>
  <c r="BE129"/>
  <c r="BE145"/>
  <c r="BE179"/>
  <c r="BE183"/>
  <c r="E48"/>
  <c r="J83"/>
  <c r="BE171"/>
  <c r="BE199"/>
  <c r="BE203"/>
  <c r="BE116"/>
  <c r="BE137"/>
  <c r="BE153"/>
  <c r="BE157"/>
  <c r="BE172"/>
  <c r="BE229"/>
  <c r="BE241"/>
  <c r="BE97"/>
  <c r="BE102"/>
  <c r="BE191"/>
  <c r="BE221"/>
  <c r="BE225"/>
  <c r="BE233"/>
  <c r="BE237"/>
  <c i="2" r="J100"/>
  <c r="J61"/>
  <c i="3" r="BE104"/>
  <c r="BE112"/>
  <c r="BE125"/>
  <c r="BE133"/>
  <c r="BE141"/>
  <c r="BE155"/>
  <c r="BE209"/>
  <c r="BE254"/>
  <c r="BE92"/>
  <c r="BE114"/>
  <c r="BE159"/>
  <c r="BE163"/>
  <c r="BE167"/>
  <c r="BE175"/>
  <c r="BE201"/>
  <c r="BE213"/>
  <c r="BE244"/>
  <c r="BE252"/>
  <c i="2" r="F55"/>
  <c r="BE209"/>
  <c r="BE302"/>
  <c r="BE342"/>
  <c r="BE346"/>
  <c r="BE406"/>
  <c r="BE467"/>
  <c r="BE471"/>
  <c r="BE538"/>
  <c r="BE118"/>
  <c r="BE150"/>
  <c r="BE225"/>
  <c r="BE237"/>
  <c r="BE304"/>
  <c r="BE306"/>
  <c r="BE350"/>
  <c r="BE354"/>
  <c r="BE377"/>
  <c r="BE380"/>
  <c r="BE383"/>
  <c r="BE386"/>
  <c r="BE389"/>
  <c r="BE453"/>
  <c r="BE455"/>
  <c r="BE501"/>
  <c r="BE515"/>
  <c r="BE517"/>
  <c r="BE537"/>
  <c r="BE125"/>
  <c r="BE129"/>
  <c r="BE133"/>
  <c r="BE279"/>
  <c r="BE281"/>
  <c r="BE294"/>
  <c r="BE298"/>
  <c r="BE300"/>
  <c r="BE392"/>
  <c r="BE401"/>
  <c r="BE409"/>
  <c r="BE485"/>
  <c r="BE498"/>
  <c r="BE507"/>
  <c r="BE553"/>
  <c r="BE570"/>
  <c r="J52"/>
  <c r="BE101"/>
  <c r="BE107"/>
  <c r="BE138"/>
  <c r="BE142"/>
  <c r="BE161"/>
  <c r="BE201"/>
  <c r="BE205"/>
  <c r="BE211"/>
  <c r="BE233"/>
  <c r="BE288"/>
  <c r="BE292"/>
  <c r="BE426"/>
  <c r="BE441"/>
  <c r="BE475"/>
  <c r="BE489"/>
  <c r="BE503"/>
  <c r="BE505"/>
  <c r="BE511"/>
  <c r="BE574"/>
  <c r="BE586"/>
  <c r="BE157"/>
  <c r="BE168"/>
  <c r="BE179"/>
  <c r="BE197"/>
  <c r="BE259"/>
  <c r="BE265"/>
  <c r="BE269"/>
  <c r="BE398"/>
  <c r="BE413"/>
  <c r="BE419"/>
  <c r="BE527"/>
  <c r="BE529"/>
  <c r="BE541"/>
  <c r="BE545"/>
  <c r="BE549"/>
  <c r="BE560"/>
  <c r="BE576"/>
  <c r="BE582"/>
  <c r="BE590"/>
  <c r="BE600"/>
  <c r="E88"/>
  <c r="BE111"/>
  <c r="BE114"/>
  <c r="BE188"/>
  <c r="BE218"/>
  <c r="BE229"/>
  <c r="BE242"/>
  <c r="BE248"/>
  <c r="BE255"/>
  <c r="BE273"/>
  <c r="BE276"/>
  <c r="BE283"/>
  <c r="BE312"/>
  <c r="BE317"/>
  <c r="BE321"/>
  <c r="BE332"/>
  <c r="BE334"/>
  <c r="BE336"/>
  <c r="BE338"/>
  <c r="BE362"/>
  <c r="BE365"/>
  <c r="BE368"/>
  <c r="BE371"/>
  <c r="BE438"/>
  <c r="BE461"/>
  <c r="BE473"/>
  <c r="BE481"/>
  <c r="BE523"/>
  <c r="BE533"/>
  <c r="BE535"/>
  <c r="BE556"/>
  <c r="BE146"/>
  <c r="BE175"/>
  <c r="BE192"/>
  <c r="BE210"/>
  <c r="BE271"/>
  <c r="BE308"/>
  <c r="BE325"/>
  <c r="BE328"/>
  <c r="BE358"/>
  <c r="BE374"/>
  <c r="BE395"/>
  <c r="BE432"/>
  <c r="BE447"/>
  <c r="BE477"/>
  <c r="BE494"/>
  <c r="BE521"/>
  <c r="BE564"/>
  <c r="BE566"/>
  <c r="BE578"/>
  <c r="BE580"/>
  <c r="BE596"/>
  <c r="BE602"/>
  <c r="BE606"/>
  <c r="BE610"/>
  <c r="BE612"/>
  <c r="BE614"/>
  <c r="BE616"/>
  <c r="BE620"/>
  <c r="BE628"/>
  <c r="BE636"/>
  <c r="BE644"/>
  <c r="BE652"/>
  <c r="BE656"/>
  <c i="1" r="AW55"/>
  <c i="5" r="J33"/>
  <c i="1" r="AV58"/>
  <c i="4" r="J33"/>
  <c i="1" r="AV57"/>
  <c i="6" r="F37"/>
  <c i="1" r="BD59"/>
  <c i="2" r="F34"/>
  <c i="1" r="BA55"/>
  <c i="3" r="F37"/>
  <c i="1" r="BD56"/>
  <c i="5" r="F37"/>
  <c i="1" r="BD58"/>
  <c i="6" r="F36"/>
  <c i="1" r="BC59"/>
  <c i="6" r="F35"/>
  <c i="1" r="BB59"/>
  <c i="3" r="J34"/>
  <c i="1" r="AW56"/>
  <c i="3" r="F36"/>
  <c i="1" r="BC56"/>
  <c i="3" r="F34"/>
  <c i="1" r="BA56"/>
  <c i="3" r="F35"/>
  <c i="1" r="BB56"/>
  <c i="3" r="J30"/>
  <c i="4" r="J34"/>
  <c i="1" r="AW57"/>
  <c i="5" r="F36"/>
  <c i="1" r="BC58"/>
  <c i="5" r="F35"/>
  <c i="1" r="BB58"/>
  <c i="6" r="F34"/>
  <c i="1" r="BA59"/>
  <c i="5" r="F33"/>
  <c i="1" r="AZ58"/>
  <c i="6" r="J34"/>
  <c i="1" r="AW59"/>
  <c i="2" r="F37"/>
  <c i="1" r="BD55"/>
  <c i="2" r="F36"/>
  <c i="1" r="BC55"/>
  <c i="2" r="F35"/>
  <c i="1" r="BB55"/>
  <c i="6" l="1" r="R85"/>
  <c r="R84"/>
  <c i="5" r="R87"/>
  <c r="P87"/>
  <c i="6" r="T85"/>
  <c r="T84"/>
  <c i="2" r="T286"/>
  <c i="3" r="T119"/>
  <c i="5" r="T86"/>
  <c r="P86"/>
  <c i="1" r="AU58"/>
  <c i="5" r="R86"/>
  <c i="2" r="BK286"/>
  <c r="J286"/>
  <c r="J67"/>
  <c i="3" r="P119"/>
  <c r="P89"/>
  <c i="1" r="AU56"/>
  <c i="2" r="BK99"/>
  <c r="BK98"/>
  <c r="J98"/>
  <c r="J59"/>
  <c i="3" r="R90"/>
  <c i="2" r="R99"/>
  <c r="P99"/>
  <c i="3" r="T90"/>
  <c r="T89"/>
  <c r="R119"/>
  <c i="2" r="R286"/>
  <c r="P286"/>
  <c r="T99"/>
  <c r="T98"/>
  <c i="5" r="BK124"/>
  <c i="4" r="BK82"/>
  <c r="J82"/>
  <c r="J60"/>
  <c i="5" r="BK87"/>
  <c r="J87"/>
  <c r="J60"/>
  <c i="6" r="BK85"/>
  <c r="BK84"/>
  <c r="J84"/>
  <c i="5" r="J124"/>
  <c r="J65"/>
  <c i="1" r="AG56"/>
  <c i="3" r="J59"/>
  <c r="J90"/>
  <c r="J60"/>
  <c r="F33"/>
  <c i="1" r="AZ56"/>
  <c i="2" r="F33"/>
  <c i="1" r="AZ55"/>
  <c r="BB54"/>
  <c r="W31"/>
  <c i="4" r="F33"/>
  <c i="1" r="AZ57"/>
  <c i="6" r="F33"/>
  <c i="1" r="AZ59"/>
  <c r="BC54"/>
  <c r="W32"/>
  <c r="BD54"/>
  <c r="W33"/>
  <c i="2" r="J33"/>
  <c i="1" r="AV55"/>
  <c r="AT55"/>
  <c i="6" r="J33"/>
  <c i="1" r="AV59"/>
  <c r="AT59"/>
  <c i="5" r="F34"/>
  <c i="1" r="BA58"/>
  <c r="BA54"/>
  <c r="W30"/>
  <c r="AT57"/>
  <c i="5" r="J34"/>
  <c i="1" r="AW58"/>
  <c r="AT58"/>
  <c i="3" r="J33"/>
  <c i="1" r="AV56"/>
  <c r="AT56"/>
  <c r="AN56"/>
  <c i="6" r="J30"/>
  <c i="1" r="AG59"/>
  <c i="2" l="1" r="R98"/>
  <c r="P98"/>
  <c i="1" r="AU55"/>
  <c i="3" r="R89"/>
  <c i="5" r="BK86"/>
  <c r="J86"/>
  <c r="J59"/>
  <c i="6" r="J85"/>
  <c r="J60"/>
  <c i="4" r="BK81"/>
  <c r="J81"/>
  <c i="6" r="J59"/>
  <c i="2" r="J99"/>
  <c r="J60"/>
  <c i="6" r="J39"/>
  <c i="3" r="J39"/>
  <c i="1" r="AN59"/>
  <c r="AU54"/>
  <c r="AX54"/>
  <c r="AZ54"/>
  <c r="W29"/>
  <c i="2" r="J30"/>
  <c i="1" r="AG55"/>
  <c i="4" r="J30"/>
  <c i="1" r="AG57"/>
  <c r="AW54"/>
  <c r="AK30"/>
  <c r="AY54"/>
  <c i="2" l="1" r="J39"/>
  <c i="4" r="J39"/>
  <c r="J59"/>
  <c i="1" r="AN55"/>
  <c r="AN57"/>
  <c i="5" r="J30"/>
  <c i="1" r="AG58"/>
  <c r="AG54"/>
  <c r="AK26"/>
  <c r="AV54"/>
  <c r="AK29"/>
  <c r="AK35"/>
  <c l="1" r="AN58"/>
  <c i="5" r="J39"/>
  <c i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<sst xmlns="http://schemas.openxmlformats.org/spreadsheetml/2006/main">
  <si>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</si>
  <si>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</si>
  <si>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</si>
  <si>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</si>
  <si>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</si>
  <si>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{899538a8-77a3-4a00-8926-bb7c10566dbc}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</si>
  <si>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</si>
  <si>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</si>
  <si>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</si>
  <si>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</si>
  <si>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</si>
  <si>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</si>
  <si>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</si>
  <si>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</si>
  <si>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2022/07/03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</si>
  <si>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</si>
  <si>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</si>
  <si>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Muzejní expozice, Slezská 13/390, Ostrava Hrabůvka</t>
  </si>
  <si>
    <t>KSO:</t>
  </si>
  <si>
    <t/>
  </si>
  <si>
    <t>CC-CZ:</t>
  </si>
  <si>
    <t>Místo:</t>
  </si>
  <si>
    <t>Ostrava, Slezská 13/390</t>
  </si>
  <si>
    <t>Datum:</t>
  </si>
  <si>
    <t>20. 10. 2022</t>
  </si>
  <si>
    <t>Zadavatel:</t>
  </si>
  <si>
    <t>IČ:</t>
  </si>
  <si>
    <t>Úřad městského obvodu Ostrava Jih</t>
  </si>
  <si>
    <t>DIČ:</t>
  </si>
  <si>
    <t>Uchazeč:</t>
  </si>
  <si>
    <t>Vyplň údaj</t>
  </si>
  <si>
    <t>Projektant:</t>
  </si>
  <si>
    <t>Ing. Petr Fraš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</si>
  <si>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</si>
  <si>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</si>
  <si>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</si>
  <si>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</si>
  <si>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</si>
  <si>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</si>
  <si>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</si>
  <si>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</si>
  <si>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</si>
  <si>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</si>
  <si>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</si>
  <si>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</si>
  <si>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</si>
  <si>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</si>
  <si>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</si>
  <si>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</si>
  <si>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</si>
  <si>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</si>
  <si>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</si>
  <si>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</si>
  <si>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</si>
  <si>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</si>
  <si>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</si>
  <si>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</si>
  <si>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</si>
  <si>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</si>
  <si>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</si>
  <si>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</si>
  <si>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</si>
  <si>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</si>
  <si>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</si>
  <si>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</si>
  <si>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</si>
  <si>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</si>
  <si>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</si>
  <si>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</si>
  <si>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</si>
  <si>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</si>
  <si>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</si>
  <si>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</si>
  <si>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</si>
  <si>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</si>
  <si>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</si>
  <si>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</si>
  <si>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Stavební část </t>
  </si>
  <si>
    <t>STA</t>
  </si>
  <si>
    <t>1</t>
  </si>
  <si>
    <t>{b330c769-ba19-432d-a0d1-c57269ed15e2}</t>
  </si>
  <si>
    <t>2</t>
  </si>
  <si>
    <t>02</t>
  </si>
  <si>
    <t>ZTI</t>
  </si>
  <si>
    <t>{ff16ae1f-ae05-4d36-850f-27f4bce5cc4d}</t>
  </si>
  <si>
    <t>03</t>
  </si>
  <si>
    <t>Vytápění</t>
  </si>
  <si>
    <t>{67890625-cca8-4fb9-bab6-5ed9f1558509}</t>
  </si>
  <si>
    <t>04</t>
  </si>
  <si>
    <t xml:space="preserve">Elektroinstalace </t>
  </si>
  <si>
    <t>{9ea8bbe5-6ceb-4ec7-aabe-08c9b53cf0b8}</t>
  </si>
  <si>
    <t>05</t>
  </si>
  <si>
    <t>VRN</t>
  </si>
  <si>
    <t>{b534a4d4-6fee-40e9-90b2-8e71c9fc4f22}</t>
  </si>
  <si>
    <t>KRYCÍ LIST SOUPISU PRACÍ</t>
  </si>
  <si>
    <t>Objekt:</t>
  </si>
  <si>
    <t xml:space="preserve">01 - Stavební část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</si>
  <si>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</si>
  <si>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</si>
  <si>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</si>
  <si>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</si>
  <si>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</si>
  <si>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</si>
  <si>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</si>
  <si>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</si>
  <si>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</si>
  <si>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</si>
  <si>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</si>
  <si>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</si>
  <si>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</si>
  <si>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</si>
  <si>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</si>
  <si>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</si>
  <si>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</si>
  <si>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</si>
  <si>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</si>
  <si>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</si>
  <si>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</si>
  <si>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</si>
  <si>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</si>
  <si>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</si>
  <si>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</si>
  <si>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</si>
  <si>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</si>
  <si>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</si>
  <si>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</si>
  <si>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</si>
  <si>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</si>
  <si>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</si>
  <si>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</si>
  <si>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</si>
  <si>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</si>
  <si>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</si>
  <si>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</si>
  <si>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</si>
  <si>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</si>
  <si>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</si>
  <si>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</si>
  <si>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</si>
  <si>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311272211</t>
  </si>
  <si>
    <t>Zdivo z pórobetonových tvárnic na tenké maltové lože, tl. zdiva 300 mm pevnost tvárnic do P2, objemová hmotnost do 450 kg/m3 hladkých</t>
  </si>
  <si>
    <t>m2</t>
  </si>
  <si>
    <t>CS ÚRS 2022 01</t>
  </si>
  <si>
    <t>4</t>
  </si>
  <si>
    <t>-1563311517</t>
  </si>
  <si>
    <t>Online PSC</t>
  </si>
  <si>
    <t>https://podminky.urs.cz/item/CS_URS_2022_01/311272211</t>
  </si>
  <si>
    <t>VV</t>
  </si>
  <si>
    <t>Výkres D.103, Technická zpráva</t>
  </si>
  <si>
    <t>0,5*2,55</t>
  </si>
  <si>
    <t>1,49*3,3</t>
  </si>
  <si>
    <t>Součet</t>
  </si>
  <si>
    <t>317234410</t>
  </si>
  <si>
    <t>Vyzdívka mezi nosníky cihlami pálenými na maltu cementovou</t>
  </si>
  <si>
    <t>m3</t>
  </si>
  <si>
    <t>1349777161</t>
  </si>
  <si>
    <t>https://podminky.urs.cz/item/CS_URS_2022_01/317234410</t>
  </si>
  <si>
    <t>0,2*0,15*1,1*2</t>
  </si>
  <si>
    <t>317944321</t>
  </si>
  <si>
    <t>Válcované nosníky dodatečně osazované do připravených otvorů bez zazdění hlav do č. 12</t>
  </si>
  <si>
    <t>t</t>
  </si>
  <si>
    <t>CS ÚRS 2020 01</t>
  </si>
  <si>
    <t>1215858182</t>
  </si>
  <si>
    <t>4,57*1,1*4*0,001</t>
  </si>
  <si>
    <t>342272225</t>
  </si>
  <si>
    <t>Příčky z pórobetonových tvárnic hladkých na tenké maltové lože objemová hmotnost do 500 kg/m3, tloušťka příčky 100 mm</t>
  </si>
  <si>
    <t>1151098694</t>
  </si>
  <si>
    <t>https://podminky.urs.cz/item/CS_URS_2022_01/342272225</t>
  </si>
  <si>
    <t>2,88*3,3-1,4</t>
  </si>
  <si>
    <t>5</t>
  </si>
  <si>
    <t>342272245</t>
  </si>
  <si>
    <t>Příčky z pórobetonových tvárnic hladkých na tenké maltové lože objemová hmotnost do 500 kg/m3, tloušťka příčky 150 mm</t>
  </si>
  <si>
    <t>1383927285</t>
  </si>
  <si>
    <t>https://podminky.urs.cz/item/CS_URS_2022_01/342272245</t>
  </si>
  <si>
    <t>1*3,3</t>
  </si>
  <si>
    <t>1,05*1,5</t>
  </si>
  <si>
    <t>Vodorovné konstrukce</t>
  </si>
  <si>
    <t>6</t>
  </si>
  <si>
    <t>430321313</t>
  </si>
  <si>
    <t>Schodišťové konstrukce a rampy z betonu železového (bez výztuže) stupně, schodnice, ramena, podesty s nosníky tř. C 16/20</t>
  </si>
  <si>
    <t>-1733298212</t>
  </si>
  <si>
    <t>https://podminky.urs.cz/item/CS_URS_2022_01/430321313</t>
  </si>
  <si>
    <t>1,36*0,3*0,6</t>
  </si>
  <si>
    <t>7</t>
  </si>
  <si>
    <t>434351141</t>
  </si>
  <si>
    <t>Bednění stupňů betonovaných na podstupňové desce nebo na terénu půdorysně přímočarých zřízení</t>
  </si>
  <si>
    <t>989100611</t>
  </si>
  <si>
    <t>https://podminky.urs.cz/item/CS_URS_2022_01/434351141</t>
  </si>
  <si>
    <t>0,6</t>
  </si>
  <si>
    <t>8</t>
  </si>
  <si>
    <t>434351142</t>
  </si>
  <si>
    <t>Bednění stupňů betonovaných na podstupňové desce nebo na terénu půdorysně přímočarých odstranění</t>
  </si>
  <si>
    <t>66340976</t>
  </si>
  <si>
    <t>https://podminky.urs.cz/item/CS_URS_2022_01/434351142</t>
  </si>
  <si>
    <t>Úpravy povrchů, podlahy a osazování výplní</t>
  </si>
  <si>
    <t>9</t>
  </si>
  <si>
    <t>611131151</t>
  </si>
  <si>
    <t>Sanační postřik vnitřních omítaných ploch vápenocementový nanášený ručně celoplošně stropů</t>
  </si>
  <si>
    <t>228150428</t>
  </si>
  <si>
    <t>https://podminky.urs.cz/item/CS_URS_2022_01/611131151</t>
  </si>
  <si>
    <t>66,13</t>
  </si>
  <si>
    <t>10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</si>
  <si>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</si>
  <si>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</si>
  <si>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1809545704</t>
  </si>
  <si>
    <t>https://podminky.urs.cz/item/CS_URS_2022_01/611321141</t>
  </si>
  <si>
    <t>11</t>
  </si>
  <si>
    <t>611321191</t>
  </si>
  <si>
    <t>Omítka vápenocementová vnitřních ploch nanášená ručně Příplatek k cenám za každých dalších i započatých 5 mm tloušťky omítky přes 10 mm stropů</t>
  </si>
  <si>
    <t>-214602406</t>
  </si>
  <si>
    <t>https://podminky.urs.cz/item/CS_URS_2022_01/611321191</t>
  </si>
  <si>
    <t>12</t>
  </si>
  <si>
    <t>612131151</t>
  </si>
  <si>
    <t>Sanační postřik vnitřních omítaných ploch vápenocementový nanášený ručně celoplošně stěn</t>
  </si>
  <si>
    <t>1041836022</t>
  </si>
  <si>
    <t>https://podminky.urs.cz/item/CS_URS_2022_01/612131151</t>
  </si>
  <si>
    <t>3,3*(4,63*2+4,42*2+1,76*2+1,54*2+2,78*2+2,88*2+1,94*2+1,15*2+0,6+5,16*2+4,18*2+1,76*2+5,16*2)</t>
  </si>
  <si>
    <t>-(1,8*3+1,6*8+1,4*2)</t>
  </si>
  <si>
    <t>1,8*(0,97*2+1,54*2)</t>
  </si>
  <si>
    <t>13</t>
  </si>
  <si>
    <t>612321121</t>
  </si>
  <si>
    <t>Omítka vápenocementová vnitřních ploch nanášená ručně jednovrstvá, tloušťky do 10 mm hladká svislých konstrukcí stěn</t>
  </si>
  <si>
    <t>-968553902</t>
  </si>
  <si>
    <t>https://podminky.urs.cz/item/CS_URS_2022_01/612321121</t>
  </si>
  <si>
    <t>1,5*(0,97*2+1,54*2)-1,5*0,7</t>
  </si>
  <si>
    <t>14</t>
  </si>
  <si>
    <t>612321141</t>
  </si>
  <si>
    <t>Omítka vápenocementová vnitřních ploch nanášená ručně dvouvrstvá, tloušťky jádrové omítky do 10 mm a tloušťky štuku do 3 mm štuková svislých konstrukcí stěn</t>
  </si>
  <si>
    <t>-2011660954</t>
  </si>
  <si>
    <t>https://podminky.urs.cz/item/CS_URS_2022_01/612321141</t>
  </si>
  <si>
    <t>612321191</t>
  </si>
  <si>
    <t>Omítka vápenocementová vnitřních ploch nanášená ručně Příplatek k cenám za každých dalších i započatých 5 mm tloušťky omítky přes 10 mm stěn</t>
  </si>
  <si>
    <t>-1580422201</t>
  </si>
  <si>
    <t>https://podminky.urs.cz/item/CS_URS_2022_01/612321191</t>
  </si>
  <si>
    <t>16</t>
  </si>
  <si>
    <t>619991011</t>
  </si>
  <si>
    <t>Zakrytí vnitřních ploch před znečištěním včetně pozdějšího odkrytí konstrukcí a prvků obalením fólií a přelepením páskou</t>
  </si>
  <si>
    <t>-1588824045</t>
  </si>
  <si>
    <t>https://podminky.urs.cz/item/CS_URS_2022_01/619991011</t>
  </si>
  <si>
    <t>20</t>
  </si>
  <si>
    <t>17</t>
  </si>
  <si>
    <t>629991011</t>
  </si>
  <si>
    <t>Zakrytí vnějších ploch před znečištěním včetně pozdějšího odkrytí výplní otvorů a svislých ploch fólií přilepenou lepící páskou</t>
  </si>
  <si>
    <t>-853321240</t>
  </si>
  <si>
    <t>https://podminky.urs.cz/item/CS_URS_2022_01/629991011</t>
  </si>
  <si>
    <t>Výkres D.102, Technická zpráva</t>
  </si>
  <si>
    <t>1,2*1,55*2</t>
  </si>
  <si>
    <t>0,58*1,2*4</t>
  </si>
  <si>
    <t>0,6*1,16</t>
  </si>
  <si>
    <t>1,2*1,56*2</t>
  </si>
  <si>
    <t>1,36*2,08</t>
  </si>
  <si>
    <t>18</t>
  </si>
  <si>
    <t>632450124</t>
  </si>
  <si>
    <t>Potěr cementový vyrovnávací ze suchých směsí v pásu o průměrné (střední) tl. přes 40 do 50 mm</t>
  </si>
  <si>
    <t>-1276699442</t>
  </si>
  <si>
    <t>https://podminky.urs.cz/item/CS_URS_2022_01/632450124</t>
  </si>
  <si>
    <t>2,71+1,49+2,91*1,76+2,56</t>
  </si>
  <si>
    <t>19</t>
  </si>
  <si>
    <t>632481213</t>
  </si>
  <si>
    <t>Separační vrstva k oddělení podlahových vrstev z polyetylénové fólie</t>
  </si>
  <si>
    <t>-848805609</t>
  </si>
  <si>
    <t>https://podminky.urs.cz/item/CS_URS_2022_01/632481213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</si>
  <si>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</si>
  <si>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</si>
  <si>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</si>
  <si>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1558601165</t>
  </si>
  <si>
    <t>https://podminky.urs.cz/item/CS_URS_2022_01/949101111</t>
  </si>
  <si>
    <t>67,33</t>
  </si>
  <si>
    <t>952901111</t>
  </si>
  <si>
    <t>Vyčištění budov nebo objektů před předáním do užívání budov bytové nebo občanské výstavby, světlé výšky podlaží do 4 m</t>
  </si>
  <si>
    <t>-662352285</t>
  </si>
  <si>
    <t>https://podminky.urs.cz/item/CS_URS_2022_01/952901111</t>
  </si>
  <si>
    <t>22</t>
  </si>
  <si>
    <t>953943212</t>
  </si>
  <si>
    <t>Osazování drobných kovových předmětů kotvených do stěny skříně pro hasicí přístroj</t>
  </si>
  <si>
    <t>kus</t>
  </si>
  <si>
    <t>-1426248289</t>
  </si>
  <si>
    <t>https://podminky.urs.cz/item/CS_URS_2022_01/953943212</t>
  </si>
  <si>
    <t>23</t>
  </si>
  <si>
    <t>M</t>
  </si>
  <si>
    <t>44983131</t>
  </si>
  <si>
    <t>skříňka na RHP</t>
  </si>
  <si>
    <t>-1222088170</t>
  </si>
  <si>
    <t>24</t>
  </si>
  <si>
    <t>44932114</t>
  </si>
  <si>
    <t>přístroj hasicí ruční práškový PG 6 LE</t>
  </si>
  <si>
    <t>-377145064</t>
  </si>
  <si>
    <t>25</t>
  </si>
  <si>
    <t>962031132</t>
  </si>
  <si>
    <t>Bourání příček z cihel, tvárnic nebo příčkovek z cihel pálených, plných nebo dutých na maltu vápennou nebo vápenocementovou, tl. do 100 mm</t>
  </si>
  <si>
    <t>788225024</t>
  </si>
  <si>
    <t>https://podminky.urs.cz/item/CS_URS_2022_01/962031132</t>
  </si>
  <si>
    <t>1,49*3,3-1,6</t>
  </si>
  <si>
    <t>1,76*3,3-1,8</t>
  </si>
  <si>
    <t>2,88*3,3-1,2*2</t>
  </si>
  <si>
    <t>26</t>
  </si>
  <si>
    <t>962031133</t>
  </si>
  <si>
    <t>Bourání příček z cihel, tvárnic nebo příčkovek z cihel pálených, plných nebo dutých na maltu vápennou nebo vápenocementovou, tl. do 150 mm</t>
  </si>
  <si>
    <t>666773973</t>
  </si>
  <si>
    <t>https://podminky.urs.cz/item/CS_URS_2022_01/962031133</t>
  </si>
  <si>
    <t>0,9*2,05</t>
  </si>
  <si>
    <t>0,58*3,3</t>
  </si>
  <si>
    <t>27</t>
  </si>
  <si>
    <t>962032230</t>
  </si>
  <si>
    <t>Bourání zdiva nadzákladového z cihel nebo tvárnic z cihel pálených nebo vápenopískových, na maltu vápennou nebo vápenocementovou, objemu do 1 m3</t>
  </si>
  <si>
    <t>1378799048</t>
  </si>
  <si>
    <t>https://podminky.urs.cz/item/CS_URS_2022_01/962032230</t>
  </si>
  <si>
    <t>0,25*0,6*3,3</t>
  </si>
  <si>
    <t>28</t>
  </si>
  <si>
    <t>965042131</t>
  </si>
  <si>
    <t>Bourání mazanin betonových nebo z litého asfaltu tl. do 100 mm, plochy do 4 m2</t>
  </si>
  <si>
    <t>-1455595300</t>
  </si>
  <si>
    <t>https://podminky.urs.cz/item/CS_URS_2022_01/965042131</t>
  </si>
  <si>
    <t>0,06*(20,85+0,56+6,54+4,95+5,51+0,95*1,76+2,56)</t>
  </si>
  <si>
    <t>29</t>
  </si>
  <si>
    <t>965046111</t>
  </si>
  <si>
    <t>Broušení stávajících betonových podlah úběr do 3 mm</t>
  </si>
  <si>
    <t>667042286</t>
  </si>
  <si>
    <t>https://podminky.urs.cz/item/CS_URS_2022_01/965046111</t>
  </si>
  <si>
    <t>1,76*1,35</t>
  </si>
  <si>
    <t>30</t>
  </si>
  <si>
    <t>965046119</t>
  </si>
  <si>
    <t>Broušení stávajících betonových podlah Příplatek k ceně za každý další 1 mm úběru</t>
  </si>
  <si>
    <t>-1759704905</t>
  </si>
  <si>
    <t>https://podminky.urs.cz/item/CS_URS_2022_01/965046119</t>
  </si>
  <si>
    <t>2,376*2 'Přepočtené koeficientem množství</t>
  </si>
  <si>
    <t>31</t>
  </si>
  <si>
    <t>965082923</t>
  </si>
  <si>
    <t>Odstranění násypu pod podlahami nebo ochranného násypu na střechách tl. do 100 mm, plochy přes 2 m2</t>
  </si>
  <si>
    <t>-1628262203</t>
  </si>
  <si>
    <t>https://podminky.urs.cz/item/CS_URS_2022_01/965082923</t>
  </si>
  <si>
    <t>0,037*(20,85+0,56+6,54+4,95)</t>
  </si>
  <si>
    <t>0,03*(5,51+0,95*1,76+2,56)</t>
  </si>
  <si>
    <t>32</t>
  </si>
  <si>
    <t>968072455</t>
  </si>
  <si>
    <t>Vybourání kovových rámů oken s křídly, dveřních zárubní, vrat, stěn, ostění nebo obkladů dveřních zárubní, plochy do 2 m2</t>
  </si>
  <si>
    <t>-170470541</t>
  </si>
  <si>
    <t>https://podminky.urs.cz/item/CS_URS_2022_01/968072455</t>
  </si>
  <si>
    <t>0,8*2*3</t>
  </si>
  <si>
    <t>0,6*2*2</t>
  </si>
  <si>
    <t>0,9*2*2</t>
  </si>
  <si>
    <t>33</t>
  </si>
  <si>
    <t>978011191</t>
  </si>
  <si>
    <t>Otlučení vápenných nebo vápenocementových omítek vnitřních ploch stropů, v rozsahu přes 50 do 100 %</t>
  </si>
  <si>
    <t>2069533069</t>
  </si>
  <si>
    <t>https://podminky.urs.cz/item/CS_URS_2022_01/978011191</t>
  </si>
  <si>
    <t>34</t>
  </si>
  <si>
    <t>978013191</t>
  </si>
  <si>
    <t>Otlučení vápenných nebo vápenocementových omítek vnitřních ploch stěn s vyškrabáním spar, s očištěním zdiva, v rozsahu přes 50 do 100 %</t>
  </si>
  <si>
    <t>2056319511</t>
  </si>
  <si>
    <t>https://podminky.urs.cz/item/CS_URS_2022_01/978013191</t>
  </si>
  <si>
    <t>3,3*(4,63*2+4,42*2+0,6+5,16*2+4,18*2+1,86*2+1,76*4+3,2*2+2,1*2+2,88*2+1,15*2+1,94*2+0,97*2+0,58*2+2,88*2+2,22*2)</t>
  </si>
  <si>
    <t>-(0,8*2*6+0,9*2*3+0,6*2*4)</t>
  </si>
  <si>
    <t>35</t>
  </si>
  <si>
    <t>9R01</t>
  </si>
  <si>
    <t>Demontář žaluzií a garnýží z oken</t>
  </si>
  <si>
    <t>soub</t>
  </si>
  <si>
    <t>Vlastní</t>
  </si>
  <si>
    <t>1944459306</t>
  </si>
  <si>
    <t>997</t>
  </si>
  <si>
    <t>Přesun sutě</t>
  </si>
  <si>
    <t>36</t>
  </si>
  <si>
    <t>997013211</t>
  </si>
  <si>
    <t>Vnitrostaveništní doprava suti a vybouraných hmot vodorovně do 50 m svisle ručně pro budovy a haly výšky do 6 m</t>
  </si>
  <si>
    <t>1942473572</t>
  </si>
  <si>
    <t>https://podminky.urs.cz/item/CS_URS_2022_01/997013211</t>
  </si>
  <si>
    <t>37</t>
  </si>
  <si>
    <t>997013501</t>
  </si>
  <si>
    <t>Odvoz suti a vybouraných hmot na skládku nebo meziskládku se složením, na vzdálenost do 1 km</t>
  </si>
  <si>
    <t>-1303908890</t>
  </si>
  <si>
    <t>https://podminky.urs.cz/item/CS_URS_2022_01/997013501</t>
  </si>
  <si>
    <t>38</t>
  </si>
  <si>
    <t>997013509</t>
  </si>
  <si>
    <t>Odvoz suti a vybouraných hmot na skládku nebo meziskládku se složením, na vzdálenost Příplatek k ceně za každý další i započatý 1 km přes 1 km</t>
  </si>
  <si>
    <t>797106486</t>
  </si>
  <si>
    <t>https://podminky.urs.cz/item/CS_URS_2022_01/997013509</t>
  </si>
  <si>
    <t>31,772*20 'Přepočtené koeficientem množství</t>
  </si>
  <si>
    <t>39</t>
  </si>
  <si>
    <t>997013631</t>
  </si>
  <si>
    <t>Poplatek za uložení stavebního odpadu na skládce (skládkovné) směsného stavebního a demoličního zatříděného do Katalogu odpadů pod kódem 17 09 04</t>
  </si>
  <si>
    <t>-1122355759</t>
  </si>
  <si>
    <t>https://podminky.urs.cz/item/CS_URS_2022_01/997013631</t>
  </si>
  <si>
    <t>998</t>
  </si>
  <si>
    <t>Přesun hmot</t>
  </si>
  <si>
    <t>40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</si>
  <si>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</si>
  <si>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</si>
  <si>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932578921</t>
  </si>
  <si>
    <t>https://podminky.urs.cz/item/CS_URS_2022_01/998018001</t>
  </si>
  <si>
    <t>41</t>
  </si>
  <si>
    <t>998012118</t>
  </si>
  <si>
    <t>Přesun hmot pro budovy občanské výstavby, bydlení, výrobu a služby s nosnou svislou konstrukcí monolitickou betonovou tyčovou s vyzdívaným obvodovým pláštěm Příplatek k cenám za zvětšený přesun přes vymezenou největší dopravní vzdálenost do 5000 m</t>
  </si>
  <si>
    <t>-2091927598</t>
  </si>
  <si>
    <t>https://podminky.urs.cz/item/CS_URS_2022_01/998012118</t>
  </si>
  <si>
    <t>42</t>
  </si>
  <si>
    <t>998012119</t>
  </si>
  <si>
    <t>Přesun hmot pro budovy občanské výstavby, bydlení, výrobu a služby s nosnou svislou konstrukcí monolitickou betonovou tyčovou s vyzdívaným obvodovým pláštěm Příplatek k cenám za zvětšený přesun přes vymezenou největší dopravní vzdálenost za každých dalších i započatých 5000 m</t>
  </si>
  <si>
    <t>946361155</t>
  </si>
  <si>
    <t>https://podminky.urs.cz/item/CS_URS_2022_01/998012119</t>
  </si>
  <si>
    <t>14,418*3 'Přepočtené koeficientem množství</t>
  </si>
  <si>
    <t>PSV</t>
  </si>
  <si>
    <t>Práce a dodávky PSV</t>
  </si>
  <si>
    <t>713</t>
  </si>
  <si>
    <t>Izolace tepelné</t>
  </si>
  <si>
    <t>43</t>
  </si>
  <si>
    <t>713121111</t>
  </si>
  <si>
    <t>Montáž tepelné izolace podlah rohožemi, pásy, deskami, dílci, bloky (izolační materiál ve specifikaci) kladenými volně jednovrstvá</t>
  </si>
  <si>
    <t>660118993</t>
  </si>
  <si>
    <t>https://podminky.urs.cz/item/CS_URS_2022_01/713121111</t>
  </si>
  <si>
    <t>2,71+1,49+2,91*1,76</t>
  </si>
  <si>
    <t>44</t>
  </si>
  <si>
    <t>28375908</t>
  </si>
  <si>
    <t>deska EPS 150 pro konstrukce s vysokým zatížením λ=0,035 tl 40mm</t>
  </si>
  <si>
    <t>-674349717</t>
  </si>
  <si>
    <t>9,322*1,02 'Přepočtené koeficientem množství</t>
  </si>
  <si>
    <t>45</t>
  </si>
  <si>
    <t>713121121</t>
  </si>
  <si>
    <t>Montáž tepelné izolace podlah rohožemi, pásy, deskami, dílci, bloky (izolační materiál ve specifikaci) kladenými volně dvouvrstvá</t>
  </si>
  <si>
    <t>-1601772769</t>
  </si>
  <si>
    <t>https://podminky.urs.cz/item/CS_URS_2022_01/713121121</t>
  </si>
  <si>
    <t>20,85+11,32+18,68</t>
  </si>
  <si>
    <t>46</t>
  </si>
  <si>
    <t>28375909</t>
  </si>
  <si>
    <t>deska EPS 150 pro konstrukce s vysokým zatížením λ=0,035 tl 50mm</t>
  </si>
  <si>
    <t>-506819706</t>
  </si>
  <si>
    <t>50,85*1,02 'Přepočtené koeficientem množství</t>
  </si>
  <si>
    <t>47</t>
  </si>
  <si>
    <t>63141432</t>
  </si>
  <si>
    <t>deska tepelně izolační minerální plovoucích podlah λ=0,033-0,035 tl 30mm</t>
  </si>
  <si>
    <t>-272252261</t>
  </si>
  <si>
    <t>48</t>
  </si>
  <si>
    <t>998713101</t>
  </si>
  <si>
    <t>Přesun hmot pro izolace tepelné stanovený z hmotnosti přesunovaného materiálu vodorovná dopravní vzdálenost do 50 m v objektech výšky do 6 m</t>
  </si>
  <si>
    <t>-561076513</t>
  </si>
  <si>
    <t>https://podminky.urs.cz/item/CS_URS_2022_01/998713101</t>
  </si>
  <si>
    <t>49</t>
  </si>
  <si>
    <t>998713181</t>
  </si>
  <si>
    <t>Přesun hmot pro izolace tepelné stanovený z hmotnosti přesunovaného materiálu Příplatek k cenám za přesun prováděný bez použití mechanizace pro jakoukoliv výšku objektu</t>
  </si>
  <si>
    <t>-1752524776</t>
  </si>
  <si>
    <t>https://podminky.urs.cz/item/CS_URS_2022_01/998713181</t>
  </si>
  <si>
    <t>50</t>
  </si>
  <si>
    <t>998713194</t>
  </si>
  <si>
    <t>Přesun hmot pro izolace tepelné stanovený z hmotnosti přesunovaného materiálu Příplatek k cenám za zvětšený přesun přes vymezenou největší dopravní vzdálenost do 1000 m</t>
  </si>
  <si>
    <t>1504756232</t>
  </si>
  <si>
    <t>https://podminky.urs.cz/item/CS_URS_2022_01/998713194</t>
  </si>
  <si>
    <t>51</t>
  </si>
  <si>
    <t>998713199</t>
  </si>
  <si>
    <t>Přesun hmot pro izolace tepelné stanovený z hmotnosti přesunovaného materiálu Příplatek k cenám za zvětšený přesun přes vymezenou největší dopravní vzdálenost za každých dalších i započatých 1000 m</t>
  </si>
  <si>
    <t>-1437726844</t>
  </si>
  <si>
    <t>https://podminky.urs.cz/item/CS_URS_2022_01/998713199</t>
  </si>
  <si>
    <t>0,245*20 'Přepočtené koeficientem množství</t>
  </si>
  <si>
    <t>751</t>
  </si>
  <si>
    <t>Vzduchotechnika</t>
  </si>
  <si>
    <t>52</t>
  </si>
  <si>
    <t>751398821</t>
  </si>
  <si>
    <t>Demontáž ostatních zařízení větrací mřížky stěnové, průřezu do 0,040 m2</t>
  </si>
  <si>
    <t>-883978136</t>
  </si>
  <si>
    <t>https://podminky.urs.cz/item/CS_URS_2022_01/751398821</t>
  </si>
  <si>
    <t>762</t>
  </si>
  <si>
    <t>Konstrukce tesařské</t>
  </si>
  <si>
    <t>53</t>
  </si>
  <si>
    <t>762083111</t>
  </si>
  <si>
    <t>Impregnace řeziva máčením proti dřevokaznému hmyzu a houbám, třída ohrožení 1 a 2 (dřevo v interiéru)</t>
  </si>
  <si>
    <t>471702130</t>
  </si>
  <si>
    <t>https://podminky.urs.cz/item/CS_URS_2022_01/762083111</t>
  </si>
  <si>
    <t>0,57</t>
  </si>
  <si>
    <t>54</t>
  </si>
  <si>
    <t>762526110</t>
  </si>
  <si>
    <t>Položení podlah položení polštářů pod podlahy osové vzdálenosti do 650 mm</t>
  </si>
  <si>
    <t>1315216794</t>
  </si>
  <si>
    <t>https://podminky.urs.cz/item/CS_URS_2022_01/762526110</t>
  </si>
  <si>
    <t>20,85+8,01+21,57</t>
  </si>
  <si>
    <t>55</t>
  </si>
  <si>
    <t>60512125</t>
  </si>
  <si>
    <t>hranol stavební řezivo průřezu do 120cm2 do dl 6m</t>
  </si>
  <si>
    <t>450354418</t>
  </si>
  <si>
    <t>120*0,08*0,06</t>
  </si>
  <si>
    <t>56</t>
  </si>
  <si>
    <t>762895000</t>
  </si>
  <si>
    <t>Spojovací prostředky záklopu stropů, stropnic, podbíjení hřebíky, svory</t>
  </si>
  <si>
    <t>-1403044501</t>
  </si>
  <si>
    <t>https://podminky.urs.cz/item/CS_URS_2022_01/762895000</t>
  </si>
  <si>
    <t>57</t>
  </si>
  <si>
    <t>998762101</t>
  </si>
  <si>
    <t>Přesun hmot pro konstrukce tesařské stanovený z hmotnosti přesunovaného materiálu vodorovná dopravní vzdálenost do 50 m v objektech výšky do 6 m</t>
  </si>
  <si>
    <t>1440659028</t>
  </si>
  <si>
    <t>https://podminky.urs.cz/item/CS_URS_2022_01/998762101</t>
  </si>
  <si>
    <t>58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</si>
  <si>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</si>
  <si>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</si>
  <si>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-779612982</t>
  </si>
  <si>
    <t>https://podminky.urs.cz/item/CS_URS_2022_01/998762181</t>
  </si>
  <si>
    <t>59</t>
  </si>
  <si>
    <t>998762194</t>
  </si>
  <si>
    <t>Přesun hmot pro konstrukce tesařské stanovený z hmotnosti přesunovaného materiálu Příplatek k cenám za zvětšený přesun přes vymezenou největší dopravní vzdálenost do 1000 m</t>
  </si>
  <si>
    <t>1316853084</t>
  </si>
  <si>
    <t>https://podminky.urs.cz/item/CS_URS_2022_01/998762194</t>
  </si>
  <si>
    <t>60</t>
  </si>
  <si>
    <t>998762199</t>
  </si>
  <si>
    <t>Přesun hmot pro konstrukce tesařské stanovený z hmotnosti přesunovaného materiálu Příplatek k cenám za zvětšený přesun přes vymezenou největší dopravní vzdálenost za každých dalších i započatých 1000 m</t>
  </si>
  <si>
    <t>-1757946845</t>
  </si>
  <si>
    <t>https://podminky.urs.cz/item/CS_URS_2022_01/998762199</t>
  </si>
  <si>
    <t>0,319*20 'Přepočtené koeficientem množství</t>
  </si>
  <si>
    <t>766</t>
  </si>
  <si>
    <t>Konstrukce truhlářské</t>
  </si>
  <si>
    <t>61</t>
  </si>
  <si>
    <t>766411811</t>
  </si>
  <si>
    <t>Demontáž obložení stěn panely, plochy do 1,5 m2</t>
  </si>
  <si>
    <t>648345691</t>
  </si>
  <si>
    <t>https://podminky.urs.cz/item/CS_URS_2022_01/766411811</t>
  </si>
  <si>
    <t>1,5*(0,45+2,03)</t>
  </si>
  <si>
    <t>62</t>
  </si>
  <si>
    <t>766441811</t>
  </si>
  <si>
    <t>Demontáž parapetních desek dřevěných nebo plastových šířky do 300 mm, délky do 1000 mm</t>
  </si>
  <si>
    <t>1399018182</t>
  </si>
  <si>
    <t>https://podminky.urs.cz/item/CS_URS_2022_01/766441811</t>
  </si>
  <si>
    <t>63</t>
  </si>
  <si>
    <t>766441821</t>
  </si>
  <si>
    <t>Demontáž parapetních desek dřevěných nebo plastových šířky do 300 mm, délky přes 1000 do 2000 mm</t>
  </si>
  <si>
    <t>1151535280</t>
  </si>
  <si>
    <t>https://podminky.urs.cz/item/CS_URS_2022_01/766441821</t>
  </si>
  <si>
    <t>64</t>
  </si>
  <si>
    <t>766691914</t>
  </si>
  <si>
    <t>Ostatní práce vyvěšení nebo zavěšení křídel s případným uložením a opětovným zavěšením po provedení stavebních změn dřevěných dveřních, plochy do 2 m2</t>
  </si>
  <si>
    <t>-158494061</t>
  </si>
  <si>
    <t>https://podminky.urs.cz/item/CS_URS_2022_01/766691914</t>
  </si>
  <si>
    <t>65</t>
  </si>
  <si>
    <t>766812840</t>
  </si>
  <si>
    <t>Demontáž kuchyňských linek dřevěných nebo kovových včetně skříněk uchycených na stěně, délky přes 1800 do 2100 mm</t>
  </si>
  <si>
    <t>1885602477</t>
  </si>
  <si>
    <t>https://podminky.urs.cz/item/CS_URS_2022_01/766812840</t>
  </si>
  <si>
    <t>66</t>
  </si>
  <si>
    <t>766R01</t>
  </si>
  <si>
    <t xml:space="preserve">Úprava stávajících oken:_x000d_
Výměna kování za kliky odpovídajícím historickým mosazným_x000d_
Nátěr oken v barvě slonová kost - z interiéru_x000d_
</t>
  </si>
  <si>
    <t>512</t>
  </si>
  <si>
    <t>-1114795391</t>
  </si>
  <si>
    <t>67</t>
  </si>
  <si>
    <t>766R02</t>
  </si>
  <si>
    <t>Dveře 800/1970 pravé do obložkové zárubně dle specifikace T01_x000d_
Dodávka v kompletizovaním provedení + montáž</t>
  </si>
  <si>
    <t>2145556952</t>
  </si>
  <si>
    <t>68</t>
  </si>
  <si>
    <t>766R03</t>
  </si>
  <si>
    <t>Dveře 800/1970 levé do obložkové zárubně dle specifikace T02_x000d_
Dodávka v kompletizovaním provedení + montáž</t>
  </si>
  <si>
    <t>-2019322582</t>
  </si>
  <si>
    <t>69</t>
  </si>
  <si>
    <t>766R04</t>
  </si>
  <si>
    <t>Dveře 700/1970 levé do obložkové zárubně dle specifikace T03_x000d_
Dodávka v kompletizovaním provedení + montáž</t>
  </si>
  <si>
    <t>12664039</t>
  </si>
  <si>
    <t>70</t>
  </si>
  <si>
    <t>766R05</t>
  </si>
  <si>
    <t>Dveře 800/1970 levé do obložkové zárubně dle specifikace T04_x000d_
Dodávka v kompletizovaním provedení + montáž</t>
  </si>
  <si>
    <t>-1939607908</t>
  </si>
  <si>
    <t>71</t>
  </si>
  <si>
    <t>766R06</t>
  </si>
  <si>
    <t>Dveře 900/1970 levé do obložkové zárubně dle specifikace T05_x000d_
Dodávka v kompletizovaním provedení + montáž</t>
  </si>
  <si>
    <t>460454250</t>
  </si>
  <si>
    <t>72</t>
  </si>
  <si>
    <t>766R07</t>
  </si>
  <si>
    <t>Montáž kuchyňské linky dle specifikace O04</t>
  </si>
  <si>
    <t>-1715835537</t>
  </si>
  <si>
    <t>73</t>
  </si>
  <si>
    <t>766R08</t>
  </si>
  <si>
    <t>Dodávka a montáž regálu dle specifikace O05</t>
  </si>
  <si>
    <t>-1749627703</t>
  </si>
  <si>
    <t>74</t>
  </si>
  <si>
    <t>766R09</t>
  </si>
  <si>
    <t>Falešná skříň - zakrytování plynového kotle dle specifikace O06_x000d_
Dodávka v kompletozovaném provedení_x000d_
Včetně dílenské dokumentace</t>
  </si>
  <si>
    <t>-758976250</t>
  </si>
  <si>
    <t>75</t>
  </si>
  <si>
    <t>766R10</t>
  </si>
  <si>
    <t xml:space="preserve">Informační panel 1x1,5 m_x000d_
Sendvičová deska s hliníkovými krycími vrstvami a minerálním jádrem v tl. cca 8 mm_x000d_
v barvě bílé včetně hran_x000d_
Skryté kotvení na stěnu_x000d_
RAL 9003 LESK _x000d_
Včetně kotvení na stěnu_x000d_
</t>
  </si>
  <si>
    <t>2119561956</t>
  </si>
  <si>
    <t>76</t>
  </si>
  <si>
    <t>998766101</t>
  </si>
  <si>
    <t>Přesun hmot pro konstrukce truhlářské stanovený z hmotnosti přesunovaného materiálu vodorovná dopravní vzdálenost do 50 m v objektech výšky do 6 m</t>
  </si>
  <si>
    <t>1956587816</t>
  </si>
  <si>
    <t>https://podminky.urs.cz/item/CS_URS_2022_01/998766101</t>
  </si>
  <si>
    <t>0,586</t>
  </si>
  <si>
    <t>77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</si>
  <si>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</si>
  <si>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</si>
  <si>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-1085719611</t>
  </si>
  <si>
    <t>https://podminky.urs.cz/item/CS_URS_2022_01/998766181</t>
  </si>
  <si>
    <t>78</t>
  </si>
  <si>
    <t>998766194</t>
  </si>
  <si>
    <t>Přesun hmot pro konstrukce truhlářské stanovený z hmotnosti přesunovaného materiálu Příplatek k ceně za zvětšený přesun přes vymezenou největší dopravní vzdálenost do 1000 m</t>
  </si>
  <si>
    <t>1215914080</t>
  </si>
  <si>
    <t>https://podminky.urs.cz/item/CS_URS_2022_01/998766194</t>
  </si>
  <si>
    <t>79</t>
  </si>
  <si>
    <t>998766199</t>
  </si>
  <si>
    <t>Přesun hmot pro konstrukce truhlářské stanovený z hmotnosti přesunovaného materiálu Příplatek k ceně za zvětšený přesun přes vymezenou největší dopravní vzdálenost za každých dalších i započatých 1000 m</t>
  </si>
  <si>
    <t>-1022789285</t>
  </si>
  <si>
    <t>https://podminky.urs.cz/item/CS_URS_2022_01/998766199</t>
  </si>
  <si>
    <t>0,586*20 'Přepočtené koeficientem množství</t>
  </si>
  <si>
    <t>767</t>
  </si>
  <si>
    <t>Konstrukce zámečnické</t>
  </si>
  <si>
    <t>80</t>
  </si>
  <si>
    <t>767R01</t>
  </si>
  <si>
    <t>Umístění historického sporáku a vytvoření imitace připojení_x000d_
Dodávka v kompletizovaném provedení dle specifikace O03</t>
  </si>
  <si>
    <t>-1979453735</t>
  </si>
  <si>
    <t>81</t>
  </si>
  <si>
    <t>767R02</t>
  </si>
  <si>
    <t>Dodávka a montáž systémové plechove desky ( omega profilu ) podlahového topení_x000d_
Dodávka dle specifikace P11</t>
  </si>
  <si>
    <t>-703963281</t>
  </si>
  <si>
    <t>771</t>
  </si>
  <si>
    <t>Podlahy z dlaždic</t>
  </si>
  <si>
    <t>82</t>
  </si>
  <si>
    <t>771111011</t>
  </si>
  <si>
    <t>Příprava podkladu před provedením dlažby vysátí podlah</t>
  </si>
  <si>
    <t>-618284502</t>
  </si>
  <si>
    <t>https://podminky.urs.cz/item/CS_URS_2022_01/771111011</t>
  </si>
  <si>
    <t>1,35*1,76</t>
  </si>
  <si>
    <t>83</t>
  </si>
  <si>
    <t>771121011</t>
  </si>
  <si>
    <t>Příprava podkladu před provedením dlažby nátěr penetrační na podlahu</t>
  </si>
  <si>
    <t>-1994177405</t>
  </si>
  <si>
    <t>https://podminky.urs.cz/item/CS_URS_2022_01/771121011</t>
  </si>
  <si>
    <t>1,35*1,76*2</t>
  </si>
  <si>
    <t>2,41</t>
  </si>
  <si>
    <t>84</t>
  </si>
  <si>
    <t>771151014</t>
  </si>
  <si>
    <t>Příprava podkladu před provedením dlažby samonivelační stěrka min.pevnosti 20 MPa, tloušťky přes 8 do 10 mm</t>
  </si>
  <si>
    <t>-833552849</t>
  </si>
  <si>
    <t>https://podminky.urs.cz/item/CS_URS_2022_01/771151014</t>
  </si>
  <si>
    <t>85</t>
  </si>
  <si>
    <t>771474113</t>
  </si>
  <si>
    <t>Montáž soklů z dlaždic keramických lepených flexibilním lepidlem rovných, výšky přes 90 do 120 mm</t>
  </si>
  <si>
    <t>m</t>
  </si>
  <si>
    <t>485025951</t>
  </si>
  <si>
    <t>https://podminky.urs.cz/item/CS_URS_2022_01/771474113</t>
  </si>
  <si>
    <t>2,91+2,91+1,76+6,6+5,02</t>
  </si>
  <si>
    <t>6,78</t>
  </si>
  <si>
    <t>86</t>
  </si>
  <si>
    <t>59761602</t>
  </si>
  <si>
    <t>dlažba keramická hutná hladká do interiéru přes 85 do 100ks/m2</t>
  </si>
  <si>
    <t>-18409830</t>
  </si>
  <si>
    <t>25,98*0,1</t>
  </si>
  <si>
    <t>2,598*1,1 'Přepočtené koeficientem množství</t>
  </si>
  <si>
    <t>87</t>
  </si>
  <si>
    <t>771571810</t>
  </si>
  <si>
    <t>Demontáž podlah z dlaždic keramických kladených do malty</t>
  </si>
  <si>
    <t>974224215</t>
  </si>
  <si>
    <t>https://podminky.urs.cz/item/CS_URS_2022_01/771571810</t>
  </si>
  <si>
    <t>2,56+1,76*1,35</t>
  </si>
  <si>
    <t>5,51+0,95*1,76</t>
  </si>
  <si>
    <t>88</t>
  </si>
  <si>
    <t>771574122</t>
  </si>
  <si>
    <t>Montáž podlah z dlaždic keramických lepených flexibilním lepidlem maloformátových hladkých přes 85 do 100 ks/m2</t>
  </si>
  <si>
    <t>-1362998277</t>
  </si>
  <si>
    <t>https://podminky.urs.cz/item/CS_URS_2022_01/771574122</t>
  </si>
  <si>
    <t>89</t>
  </si>
  <si>
    <t>-279111768</t>
  </si>
  <si>
    <t>11,698*1,1 'Přepočtené koeficientem množství</t>
  </si>
  <si>
    <t>90</t>
  </si>
  <si>
    <t>771577111</t>
  </si>
  <si>
    <t>Montáž podlah z dlaždic keramických lepených flexibilním lepidlem Příplatek k cenám za plochu do 5 m2 jednotlivě</t>
  </si>
  <si>
    <t>1011441822</t>
  </si>
  <si>
    <t>https://podminky.urs.cz/item/CS_URS_2022_01/771577111</t>
  </si>
  <si>
    <t>91</t>
  </si>
  <si>
    <t>771577112</t>
  </si>
  <si>
    <t>Montáž podlah z dlaždic keramických lepených flexibilním lepidlem Příplatek k cenám za podlahy v omezeném prostoru</t>
  </si>
  <si>
    <t>-1317956100</t>
  </si>
  <si>
    <t>https://podminky.urs.cz/item/CS_URS_2022_01/771577112</t>
  </si>
  <si>
    <t>92</t>
  </si>
  <si>
    <t>771591115</t>
  </si>
  <si>
    <t>Podlahy - dokončovací práce spárování silikonem</t>
  </si>
  <si>
    <t>752494981</t>
  </si>
  <si>
    <t>https://podminky.urs.cz/item/CS_URS_2022_01/771591115</t>
  </si>
  <si>
    <t>93</t>
  </si>
  <si>
    <t>998771101</t>
  </si>
  <si>
    <t>Přesun hmot pro podlahy z dlaždic stanovený z hmotnosti přesunovaného materiálu vodorovná dopravní vzdálenost do 50 m v objektech výšky do 6 m</t>
  </si>
  <si>
    <t>811756079</t>
  </si>
  <si>
    <t>https://podminky.urs.cz/item/CS_URS_2022_01/998771101</t>
  </si>
  <si>
    <t>94</t>
  </si>
  <si>
    <t>998771181</t>
  </si>
  <si>
    <t>Přesun hmot pro podlahy z dlaždic stanovený z hmotnosti přesunovaného materiálu Příplatek k ceně za přesun prováděný bez použití mechanizace pro jakoukoliv výšku objektu</t>
  </si>
  <si>
    <t>-836367228</t>
  </si>
  <si>
    <t>https://podminky.urs.cz/item/CS_URS_2022_01/998771181</t>
  </si>
  <si>
    <t>95</t>
  </si>
  <si>
    <t>998771194</t>
  </si>
  <si>
    <t>Přesun hmot pro podlahy z dlaždic stanovený z hmotnosti přesunovaného materiálu Příplatek k ceně za zvětšený přesun přes vymezenou největší dopravní vzdálenost do 1000 m</t>
  </si>
  <si>
    <t>-1293529550</t>
  </si>
  <si>
    <t>https://podminky.urs.cz/item/CS_URS_2022_01/998771194</t>
  </si>
  <si>
    <t>96</t>
  </si>
  <si>
    <t>998771199</t>
  </si>
  <si>
    <t>Přesun hmot pro podlahy z dlaždic stanovený z hmotnosti přesunovaného materiálu Příplatek k ceně za zvětšený přesun přes vymezenou největší dopravní vzdálenost za každých dalších i započatých 1000 m</t>
  </si>
  <si>
    <t>-909380404</t>
  </si>
  <si>
    <t>https://podminky.urs.cz/item/CS_URS_2022_01/998771199</t>
  </si>
  <si>
    <t>0,591*20 'Přepočtené koeficientem množství</t>
  </si>
  <si>
    <t>773</t>
  </si>
  <si>
    <t>Podlahy z litého teraca</t>
  </si>
  <si>
    <t>97</t>
  </si>
  <si>
    <t>773611140</t>
  </si>
  <si>
    <t>Obklady parapetů a jiných desek přírodním litým teracem tloušťky do 35 mm, rozvinuté šířky do 400 mm</t>
  </si>
  <si>
    <t>-407946879</t>
  </si>
  <si>
    <t>https://podminky.urs.cz/item/CS_URS_2022_01/773611140</t>
  </si>
  <si>
    <t>0,3*(1,2*4+0,58*4+0,6)</t>
  </si>
  <si>
    <t>98</t>
  </si>
  <si>
    <t>773993901</t>
  </si>
  <si>
    <t>Údržba podlah z litého teraca broušení stávající podlahy</t>
  </si>
  <si>
    <t>2060536838</t>
  </si>
  <si>
    <t>https://podminky.urs.cz/item/CS_URS_2022_01/773993901</t>
  </si>
  <si>
    <t>4*1,76*(0,3+0,183)</t>
  </si>
  <si>
    <t>99</t>
  </si>
  <si>
    <t>773993903</t>
  </si>
  <si>
    <t>Údržba podlah z litého teraca hloubkové čištění</t>
  </si>
  <si>
    <t>-1025869024</t>
  </si>
  <si>
    <t>https://podminky.urs.cz/item/CS_URS_2022_01/773993903</t>
  </si>
  <si>
    <t>100</t>
  </si>
  <si>
    <t>773993907</t>
  </si>
  <si>
    <t>Údržba podlah z litého teraca impregnace</t>
  </si>
  <si>
    <t>-1317476286</t>
  </si>
  <si>
    <t>https://podminky.urs.cz/item/CS_URS_2022_01/773993907</t>
  </si>
  <si>
    <t>101</t>
  </si>
  <si>
    <t>773R01</t>
  </si>
  <si>
    <t>Tmelení lokálních výtluků</t>
  </si>
  <si>
    <t>1095554280</t>
  </si>
  <si>
    <t>102</t>
  </si>
  <si>
    <t>998773101</t>
  </si>
  <si>
    <t>Přesun hmot pro podlahy teracové lité stanovený z hmotnosti přesunovaného materiálu vodorovná dopravní vzdálenost do 50 m v objektech výšky do 6 m</t>
  </si>
  <si>
    <t>1480528597</t>
  </si>
  <si>
    <t>https://podminky.urs.cz/item/CS_URS_2022_01/998773101</t>
  </si>
  <si>
    <t>103</t>
  </si>
  <si>
    <t>998773181</t>
  </si>
  <si>
    <t>Přesun hmot pro podlahy teracové lité stanovený z hmotnosti přesunovaného materiálu Příplatek k cenám za přesun prováděný bez použití mechanizace pro jakoukoliv výšku objektu</t>
  </si>
  <si>
    <t>-653671946</t>
  </si>
  <si>
    <t>https://podminky.urs.cz/item/CS_URS_2022_01/998773181</t>
  </si>
  <si>
    <t>104</t>
  </si>
  <si>
    <t>998773194</t>
  </si>
  <si>
    <t>Přesun hmot pro podlahy teracové lité stanovený z hmotnosti přesunovaného materiálu Příplatek k cenám za zvětšený přesun přes vymezenou největší dopravní vzdálenost do 1000 m</t>
  </si>
  <si>
    <t>45211313</t>
  </si>
  <si>
    <t>https://podminky.urs.cz/item/CS_URS_2022_01/998773194</t>
  </si>
  <si>
    <t>105</t>
  </si>
  <si>
    <t>998773199</t>
  </si>
  <si>
    <t>Přesun hmot pro podlahy teracové lité stanovený z hmotnosti přesunovaného materiálu Příplatek k cenám za zvětšený přesun přes vymezenou největší dopravní vzdálenost za každých dalších i započatých 1000 m</t>
  </si>
  <si>
    <t>-1202029192</t>
  </si>
  <si>
    <t>https://podminky.urs.cz/item/CS_URS_2022_01/998773199</t>
  </si>
  <si>
    <t>0,164*20 'Přepočtené koeficientem množství</t>
  </si>
  <si>
    <t>775</t>
  </si>
  <si>
    <t>Podlahy skládané</t>
  </si>
  <si>
    <t>106</t>
  </si>
  <si>
    <t>775413320</t>
  </si>
  <si>
    <t>Montáž podlahového soklíku nebo lišty obvodové (soklové) dřevěné bez základního nátěru soklíku ze dřeva tvrdého nebo měkkého, v přírodní barvě připevněného vruty, s přetmelením</t>
  </si>
  <si>
    <t>369838874</t>
  </si>
  <si>
    <t>https://podminky.urs.cz/item/CS_URS_2022_01/775413320</t>
  </si>
  <si>
    <t>18,7+11,32+18,68</t>
  </si>
  <si>
    <t>107</t>
  </si>
  <si>
    <t>61418155</t>
  </si>
  <si>
    <t>lišta soklová dřevěná š 15.0 mm, h 60.0 mm</t>
  </si>
  <si>
    <t>2094156044</t>
  </si>
  <si>
    <t>48,7*1,08 'Přepočtené koeficientem množství</t>
  </si>
  <si>
    <t>108</t>
  </si>
  <si>
    <t>775530021</t>
  </si>
  <si>
    <t>Montáž podlah palubkových masivních s tmelením a broušením, bez povrchové úpravy a olištování, šířky palubky přes 135 do 150 mm šroubovaných</t>
  </si>
  <si>
    <t>-1325881716</t>
  </si>
  <si>
    <t>https://podminky.urs.cz/item/CS_URS_2022_01/775530021</t>
  </si>
  <si>
    <t>109</t>
  </si>
  <si>
    <t>61189996</t>
  </si>
  <si>
    <t>palubky podlahové borovice tl 25 mm A/B</t>
  </si>
  <si>
    <t>-2071942665</t>
  </si>
  <si>
    <t>50,43*1,08 'Přepočtené koeficientem množství</t>
  </si>
  <si>
    <t>110</t>
  </si>
  <si>
    <t>775591197</t>
  </si>
  <si>
    <t>Ostatní prvky pro plovoucí podlahy montáž parozábrany se samolepícím proužkem</t>
  </si>
  <si>
    <t>-1794307536</t>
  </si>
  <si>
    <t>https://podminky.urs.cz/item/CS_URS_2022_01/775591197</t>
  </si>
  <si>
    <t>111</t>
  </si>
  <si>
    <t>61155361</t>
  </si>
  <si>
    <t>podložka izolační z pěnového PE s parozábranou 2mm na povrchu s LDPE fólií 0,1mm celková š 1,1m</t>
  </si>
  <si>
    <t>1816035586</t>
  </si>
  <si>
    <t>112</t>
  </si>
  <si>
    <t>775591411</t>
  </si>
  <si>
    <t>Skládané podlahy - ostatní práce dokončovací nátěr olejem a voskování</t>
  </si>
  <si>
    <t>-269664887</t>
  </si>
  <si>
    <t>https://podminky.urs.cz/item/CS_URS_2022_01/775591411</t>
  </si>
  <si>
    <t>113</t>
  </si>
  <si>
    <t>998775101</t>
  </si>
  <si>
    <t>Přesun hmot pro podlahy skládané stanovený z hmotnosti přesunovaného materiálu vodorovná dopravní vzdálenost do 50 m v objektech výšky do 6 m</t>
  </si>
  <si>
    <t>692333135</t>
  </si>
  <si>
    <t>https://podminky.urs.cz/item/CS_URS_2022_01/998775101</t>
  </si>
  <si>
    <t>114</t>
  </si>
  <si>
    <t>998775181</t>
  </si>
  <si>
    <t>Přesun hmot pro podlahy skládané stanovený z hmotnosti přesunovaného materiálu Příplatek k cenám za přesun prováděný bez použití mechanizace pro jakoukoliv výšku objektu</t>
  </si>
  <si>
    <t>-1363678377</t>
  </si>
  <si>
    <t>https://podminky.urs.cz/item/CS_URS_2022_01/998775181</t>
  </si>
  <si>
    <t>115</t>
  </si>
  <si>
    <t>998775194</t>
  </si>
  <si>
    <t>Přesun hmot pro podlahy skládané stanovený z hmotnosti přesunovaného materiálu Příplatek k cenám za zvětšený přesun přes vymezenou největší dopravní vzdálenost do 1000 m</t>
  </si>
  <si>
    <t>489347362</t>
  </si>
  <si>
    <t>116</t>
  </si>
  <si>
    <t>998775199</t>
  </si>
  <si>
    <t>Přesun hmot pro podlahy skládané stanovený z hmotnosti přesunovaného materiálu Příplatek k cenám za zvětšený přesun přes vymezenou největší dopravní vzdálenost za každých dalších i započatých 1000 m</t>
  </si>
  <si>
    <t>857581450</t>
  </si>
  <si>
    <t>1,271*20 'Přepočtené koeficientem množství</t>
  </si>
  <si>
    <t>776</t>
  </si>
  <si>
    <t>Podlahy povlakové</t>
  </si>
  <si>
    <t>117</t>
  </si>
  <si>
    <t>776111115</t>
  </si>
  <si>
    <t>Příprava podkladu broušení podlah stávajícího podkladu před litím stěrky</t>
  </si>
  <si>
    <t>664349903</t>
  </si>
  <si>
    <t>https://podminky.urs.cz/item/CS_URS_2022_01/776111115</t>
  </si>
  <si>
    <t>118</t>
  </si>
  <si>
    <t>776111311</t>
  </si>
  <si>
    <t>Příprava podkladu vysátí podlah</t>
  </si>
  <si>
    <t>-433885688</t>
  </si>
  <si>
    <t>https://podminky.urs.cz/item/CS_URS_2022_01/776111311</t>
  </si>
  <si>
    <t>119</t>
  </si>
  <si>
    <t>776121112</t>
  </si>
  <si>
    <t>Příprava podkladu penetrace vodou ředitelná podlah</t>
  </si>
  <si>
    <t>987369540</t>
  </si>
  <si>
    <t>https://podminky.urs.cz/item/CS_URS_2022_01/776121112</t>
  </si>
  <si>
    <t>120</t>
  </si>
  <si>
    <t>776141114</t>
  </si>
  <si>
    <t>Příprava podkladu vyrovnání samonivelační stěrkou podlah min.pevnosti 20 MPa, tloušťky přes 8 do 15 mm</t>
  </si>
  <si>
    <t>-2057589722</t>
  </si>
  <si>
    <t>121</t>
  </si>
  <si>
    <t>776201811</t>
  </si>
  <si>
    <t>Demontáž povlakových podlahovin lepených ručně bez podložky</t>
  </si>
  <si>
    <t>-1402447878</t>
  </si>
  <si>
    <t>https://podminky.urs.cz/item/CS_URS_2022_01/776201811</t>
  </si>
  <si>
    <t>20,85+0,56+6,54+4,95+2,56+1,76*1,35</t>
  </si>
  <si>
    <t>122</t>
  </si>
  <si>
    <t>776221111</t>
  </si>
  <si>
    <t>Montáž podlahovin z PVC lepením standardním lepidlem z pásů standardních</t>
  </si>
  <si>
    <t>-1328234191</t>
  </si>
  <si>
    <t>https://podminky.urs.cz/item/CS_URS_2022_01/776221111</t>
  </si>
  <si>
    <t>123</t>
  </si>
  <si>
    <t>28411021</t>
  </si>
  <si>
    <t xml:space="preserve">PVC  homogenní zátěžová tl 2,00 mm, úprava PUR, třída zátěže 34/43, hmotnost 3550g/m2, hořlavost Bfl S1,</t>
  </si>
  <si>
    <t>-430989942</t>
  </si>
  <si>
    <t>2,41*1,1 'Přepočtené koeficientem množství</t>
  </si>
  <si>
    <t>124</t>
  </si>
  <si>
    <t>776410811</t>
  </si>
  <si>
    <t>Demontáž soklíků nebo lišt pryžových nebo plastových</t>
  </si>
  <si>
    <t>-1621016228</t>
  </si>
  <si>
    <t>https://podminky.urs.cz/item/CS_URS_2022_01/776410811</t>
  </si>
  <si>
    <t>18,7+3,1+10,96+6,78+9,86+5+19,38</t>
  </si>
  <si>
    <t>125</t>
  </si>
  <si>
    <t>776411111</t>
  </si>
  <si>
    <t>Montáž soklíků lepením obvodových, výšky do 80 mm</t>
  </si>
  <si>
    <t>-453837123</t>
  </si>
  <si>
    <t>https://podminky.urs.cz/item/CS_URS_2022_01/776411111</t>
  </si>
  <si>
    <t>126</t>
  </si>
  <si>
    <t>28411008</t>
  </si>
  <si>
    <t>lišta soklová PVC 16x60mm</t>
  </si>
  <si>
    <t>-1800414411</t>
  </si>
  <si>
    <t>6,78*1,02 'Přepočtené koeficientem množství</t>
  </si>
  <si>
    <t>127</t>
  </si>
  <si>
    <t>998776101</t>
  </si>
  <si>
    <t>Přesun hmot pro podlahy povlakové stanovený z hmotnosti přesunovaného materiálu vodorovná dopravní vzdálenost do 50 m v objektech výšky do 6 m</t>
  </si>
  <si>
    <t>1445318416</t>
  </si>
  <si>
    <t>https://podminky.urs.cz/item/CS_URS_2022_01/998776101</t>
  </si>
  <si>
    <t>128</t>
  </si>
  <si>
    <t>998776181</t>
  </si>
  <si>
    <t>Přesun hmot pro podlahy povlakové stanovený z hmotnosti přesunovaného materiálu Příplatek k cenám za přesun prováděný bez použití mechanizace pro jakoukoliv výšku objektu</t>
  </si>
  <si>
    <t>546564277</t>
  </si>
  <si>
    <t>https://podminky.urs.cz/item/CS_URS_2022_01/998776181</t>
  </si>
  <si>
    <t>129</t>
  </si>
  <si>
    <t>998776194</t>
  </si>
  <si>
    <t>Přesun hmot pro podlahy povlakové stanovený z hmotnosti přesunovaného materiálu Příplatek k cenám za zvětšený přesun přes vymezenou největší dopravní vzdálenost do 1000 m</t>
  </si>
  <si>
    <t>-530477314</t>
  </si>
  <si>
    <t>https://podminky.urs.cz/item/CS_URS_2022_01/998776194</t>
  </si>
  <si>
    <t>130</t>
  </si>
  <si>
    <t>998776199</t>
  </si>
  <si>
    <t>Přesun hmot pro podlahy povlakové stanovený z hmotnosti přesunovaného materiálu Příplatek k cenám za zvětšený přesun přes vymezenou největší dopravní vzdálenost za každých dalších i započatých 1000 m</t>
  </si>
  <si>
    <t>-1234725884</t>
  </si>
  <si>
    <t>https://podminky.urs.cz/item/CS_URS_2022_01/998776199</t>
  </si>
  <si>
    <t>0,048*20 'Přepočtené koeficientem množství</t>
  </si>
  <si>
    <t>781</t>
  </si>
  <si>
    <t>Dokončovací práce - obklady</t>
  </si>
  <si>
    <t>131</t>
  </si>
  <si>
    <t>781121011</t>
  </si>
  <si>
    <t>Příprava podkladu před provedením obkladu nátěr penetrační na stěnu</t>
  </si>
  <si>
    <t>-414054833</t>
  </si>
  <si>
    <t>https://podminky.urs.cz/item/CS_URS_2022_01/781121011</t>
  </si>
  <si>
    <t>132</t>
  </si>
  <si>
    <t>781471810</t>
  </si>
  <si>
    <t>Demontáž obkladů z dlaždic keramických kladených do malty</t>
  </si>
  <si>
    <t>-1437431437</t>
  </si>
  <si>
    <t>https://podminky.urs.cz/item/CS_URS_2022_01/781471810</t>
  </si>
  <si>
    <t>1,8*(2,88+2,88+2,22+2,22+1,6)-1,8*0,6</t>
  </si>
  <si>
    <t>1,5*(1,2+2,72)</t>
  </si>
  <si>
    <t>133</t>
  </si>
  <si>
    <t>781474120</t>
  </si>
  <si>
    <t>Montáž obkladů vnitřních stěn z dlaždic keramických lepených flexibilním lepidlem maloformátových hladkých přes 85 do 100 ks/m2</t>
  </si>
  <si>
    <t>-958010396</t>
  </si>
  <si>
    <t>https://podminky.urs.cz/item/CS_URS_2022_01/781474120</t>
  </si>
  <si>
    <t>134</t>
  </si>
  <si>
    <t>59761627</t>
  </si>
  <si>
    <t>obklad keramický hladký přes 85 do 100ks/m2</t>
  </si>
  <si>
    <t>-1471889865</t>
  </si>
  <si>
    <t>6,48*1,1 'Přepočtené koeficientem množství</t>
  </si>
  <si>
    <t>135</t>
  </si>
  <si>
    <t>781477111</t>
  </si>
  <si>
    <t>Montáž obkladů vnitřních stěn z dlaždic keramických Příplatek k cenám za plochu do 10 m2 jednotlivě</t>
  </si>
  <si>
    <t>-363529290</t>
  </si>
  <si>
    <t>https://podminky.urs.cz/item/CS_URS_2022_01/781477111</t>
  </si>
  <si>
    <t>136</t>
  </si>
  <si>
    <t>781477112</t>
  </si>
  <si>
    <t>Montáž obkladů vnitřních stěn z dlaždic keramických Příplatek k cenám za obklady v omezeném prostoru</t>
  </si>
  <si>
    <t>-1511541503</t>
  </si>
  <si>
    <t>https://podminky.urs.cz/item/CS_URS_2022_01/781477112</t>
  </si>
  <si>
    <t>137</t>
  </si>
  <si>
    <t>998781101</t>
  </si>
  <si>
    <t>Přesun hmot pro obklady keramické stanovený z hmotnosti přesunovaného materiálu vodorovná dopravní vzdálenost do 50 m v objektech výšky do 6 m</t>
  </si>
  <si>
    <t>-332534211</t>
  </si>
  <si>
    <t>https://podminky.urs.cz/item/CS_URS_2022_01/998781101</t>
  </si>
  <si>
    <t>138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</si>
  <si>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</si>
  <si>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</si>
  <si>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-133503736</t>
  </si>
  <si>
    <t>https://podminky.urs.cz/item/CS_URS_2022_01/998781181</t>
  </si>
  <si>
    <t>139</t>
  </si>
  <si>
    <t>998781194</t>
  </si>
  <si>
    <t>Přesun hmot pro obklady keramické stanovený z hmotnosti přesunovaného materiálu Příplatek k cenám za zvětšený přesun přes vymezenou největší dopravní vzdálenost do 1000 m</t>
  </si>
  <si>
    <t>597037426</t>
  </si>
  <si>
    <t>https://podminky.urs.cz/item/CS_URS_2022_01/998781194</t>
  </si>
  <si>
    <t>140</t>
  </si>
  <si>
    <t>998781199</t>
  </si>
  <si>
    <t>Přesun hmot pro obklady keramické stanovený z hmotnosti přesunovaného materiálu Příplatek k cenám za zvětšený přesun přes vymezenou největší dopravní vzdálenost za každých dalších i započatých 1000 m</t>
  </si>
  <si>
    <t>-246883151</t>
  </si>
  <si>
    <t>https://podminky.urs.cz/item/CS_URS_2022_01/998781199</t>
  </si>
  <si>
    <t>0,106*20 'Přepočtené koeficientem množství</t>
  </si>
  <si>
    <t>784</t>
  </si>
  <si>
    <t>Dokončovací práce - malby a tapety</t>
  </si>
  <si>
    <t>141</t>
  </si>
  <si>
    <t>784111011</t>
  </si>
  <si>
    <t>Obroušení podkladu omítky v místnostech výšky do 3,80 m</t>
  </si>
  <si>
    <t>-1757059057</t>
  </si>
  <si>
    <t>https://podminky.urs.cz/item/CS_URS_2022_01/784111011</t>
  </si>
  <si>
    <t>142</t>
  </si>
  <si>
    <t>784181101</t>
  </si>
  <si>
    <t>Penetrace podkladu jednonásobná základní akrylátová bezbarvá v místnostech výšky do 3,80 m</t>
  </si>
  <si>
    <t>-1760871651</t>
  </si>
  <si>
    <t>https://podminky.urs.cz/item/CS_URS_2022_01/784181101</t>
  </si>
  <si>
    <t>143</t>
  </si>
  <si>
    <t>784211101</t>
  </si>
  <si>
    <t>Malby z malířských směsí oděruvzdorných za mokra dvojnásobné, bílé za mokra oděruvzdorné výborně v místnostech výšky do 3,80 m</t>
  </si>
  <si>
    <t>43694136</t>
  </si>
  <si>
    <t>https://podminky.urs.cz/item/CS_URS_2022_01/784211101</t>
  </si>
  <si>
    <t>144</t>
  </si>
  <si>
    <t>784211163</t>
  </si>
  <si>
    <t>Malby z malířských směsí oděruvzdorných za mokra Příplatek k cenám dvojnásobných maleb za provádění barevné malby tónované na tónovacích automatech, v odstínu středně sytém</t>
  </si>
  <si>
    <t>-497478661</t>
  </si>
  <si>
    <t>https://podminky.urs.cz/item/CS_URS_2022_01/784211163</t>
  </si>
  <si>
    <t>145</t>
  </si>
  <si>
    <t>784621001</t>
  </si>
  <si>
    <t>Válečkování jednoduchým válečkem barvou v místnostech výšky do 3,80 m</t>
  </si>
  <si>
    <t>-710082913</t>
  </si>
  <si>
    <t>https://podminky.urs.cz/item/CS_URS_2022_01/784621001</t>
  </si>
  <si>
    <t>3,3*(5,16*2+4,18*2)*1,6</t>
  </si>
  <si>
    <t>146</t>
  </si>
  <si>
    <t>784660131</t>
  </si>
  <si>
    <t>Linkrustace obnovovací nátěr linkrusty, jednonásobný latexový v místnostech výšky do 3,80 m</t>
  </si>
  <si>
    <t>-457291803</t>
  </si>
  <si>
    <t>https://podminky.urs.cz/item/CS_URS_2022_01/784660131</t>
  </si>
  <si>
    <t>3,3*(1,76*2+1,54*2)</t>
  </si>
  <si>
    <t>02 -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</si>
  <si>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</si>
  <si>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</si>
  <si>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</si>
  <si>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</si>
  <si>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612135101</t>
  </si>
  <si>
    <t>Hrubá výplň rýh maltou jakékoli šířky rýhy ve stěnách</t>
  </si>
  <si>
    <t>383204464</t>
  </si>
  <si>
    <t>https://podminky.urs.cz/item/CS_URS_2022_01/612135101</t>
  </si>
  <si>
    <t>VÝKR. D.1.4.2 - 102, TZ</t>
  </si>
  <si>
    <t>40*0,15</t>
  </si>
  <si>
    <t>974031144</t>
  </si>
  <si>
    <t>Vysekání rýh ve zdivu cihelném na maltu vápennou nebo vápenocementovou do hl. 70 mm a šířky do 150 mm</t>
  </si>
  <si>
    <t>939959105</t>
  </si>
  <si>
    <t>https://podminky.urs.cz/item/CS_URS_2022_01/974031144</t>
  </si>
  <si>
    <t>-22729353</t>
  </si>
  <si>
    <t>1655673508</t>
  </si>
  <si>
    <t>-1264533624</t>
  </si>
  <si>
    <t>0,927*20 'Přepočtené koeficientem množství</t>
  </si>
  <si>
    <t>-1445856454</t>
  </si>
  <si>
    <t>-1751090312</t>
  </si>
  <si>
    <t>998011018</t>
  </si>
  <si>
    <t>Přesun hmot pro budovy občanské výstavby, bydlení, výrobu a služby s nosnou svislou konstrukcí zděnou z cihel, tvárnic nebo kamene Příplatek k cenám za zvětšený přesun přes vymezenou největší dopravní vzdálenost do 5000 m</t>
  </si>
  <si>
    <t>1408347282</t>
  </si>
  <si>
    <t>https://podminky.urs.cz/item/CS_URS_2022_01/998011018</t>
  </si>
  <si>
    <t>998011019</t>
  </si>
  <si>
    <t>Přesun hmot pro budovy občanské výstavby, bydlení, výrobu a služby s nosnou svislou konstrukcí zděnou z cihel, tvárnic nebo kamene Příplatek k cenám za zvětšený přesun přes vymezenou největší dopravní vzdálenost za každých dalších i započatých 5000 m</t>
  </si>
  <si>
    <t>1665441466</t>
  </si>
  <si>
    <t>https://podminky.urs.cz/item/CS_URS_2022_01/998011019</t>
  </si>
  <si>
    <t>0,241*3 'Přepočtené koeficientem množství</t>
  </si>
  <si>
    <t>721</t>
  </si>
  <si>
    <t>Zdravotechnika - vnitřní kanalizace</t>
  </si>
  <si>
    <t>721140802</t>
  </si>
  <si>
    <t>Demontáž potrubí z litinových trub odpadních nebo dešťových do DN 100</t>
  </si>
  <si>
    <t>-2075311342</t>
  </si>
  <si>
    <t>https://podminky.urs.cz/item/CS_URS_2022_01/721140802</t>
  </si>
  <si>
    <t>721140806</t>
  </si>
  <si>
    <t>Demontáž potrubí z litinových trub odpadních nebo dešťových přes 100 do DN 200</t>
  </si>
  <si>
    <t>-1835405723</t>
  </si>
  <si>
    <t>https://podminky.urs.cz/item/CS_URS_2022_01/721140806</t>
  </si>
  <si>
    <t>721174043</t>
  </si>
  <si>
    <t>Potrubí z trub polypropylenových připojovací DN 50</t>
  </si>
  <si>
    <t>-1770120178</t>
  </si>
  <si>
    <t>https://podminky.urs.cz/item/CS_URS_2022_01/721174043</t>
  </si>
  <si>
    <t>721174045</t>
  </si>
  <si>
    <t>Potrubí z trub polypropylenových připojovací DN 110</t>
  </si>
  <si>
    <t>464414260</t>
  </si>
  <si>
    <t>https://podminky.urs.cz/item/CS_URS_2022_01/721174045</t>
  </si>
  <si>
    <t>721194105</t>
  </si>
  <si>
    <t>Vyměření přípojek na potrubí vyvedení a upevnění odpadních výpustek DN 50</t>
  </si>
  <si>
    <t>-1017485500</t>
  </si>
  <si>
    <t>https://podminky.urs.cz/item/CS_URS_2022_01/721194105</t>
  </si>
  <si>
    <t>721194109</t>
  </si>
  <si>
    <t>Vyměření přípojek na potrubí vyvedení a upevnění odpadních výpustek DN 110</t>
  </si>
  <si>
    <t>-1469749954</t>
  </si>
  <si>
    <t>https://podminky.urs.cz/item/CS_URS_2022_01/721194109</t>
  </si>
  <si>
    <t>721220801</t>
  </si>
  <si>
    <t>Demontáž zápachových uzávěrek do DN 70</t>
  </si>
  <si>
    <t>959143590</t>
  </si>
  <si>
    <t>https://podminky.urs.cz/item/CS_URS_2022_01/721220801</t>
  </si>
  <si>
    <t>721290111</t>
  </si>
  <si>
    <t>Zkouška těsnosti kanalizace v objektech vodou do DN 125</t>
  </si>
  <si>
    <t>1654306165</t>
  </si>
  <si>
    <t>https://podminky.urs.cz/item/CS_URS_2022_01/721290111</t>
  </si>
  <si>
    <t>998721103</t>
  </si>
  <si>
    <t>Přesun hmot pro vnitřní kanalizace stanovený z hmotnosti přesunovaného materiálu vodorovná dopravní vzdálenost do 50 m v objektech výšky přes 12 do 24 m</t>
  </si>
  <si>
    <t>-360661340</t>
  </si>
  <si>
    <t>https://podminky.urs.cz/item/CS_URS_2022_01/998721103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</si>
  <si>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</si>
  <si>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</si>
  <si>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1802562142</t>
  </si>
  <si>
    <t>https://podminky.urs.cz/item/CS_URS_2022_01/998721181</t>
  </si>
  <si>
    <t>998721194</t>
  </si>
  <si>
    <t>Přesun hmot pro vnitřní kanalizace stanovený z hmotnosti přesunovaného materiálu Příplatek k ceně za zvětšený přesun přes vymezenou největší dopravní vzdálenost do 1000 m</t>
  </si>
  <si>
    <t>786193488</t>
  </si>
  <si>
    <t>https://podminky.urs.cz/item/CS_URS_2022_01/998721194</t>
  </si>
  <si>
    <t>998721199</t>
  </si>
  <si>
    <t>Přesun hmot pro vnitřní kanalizace stanovený z hmotnosti přesunovaného materiálu Příplatek k ceně za zvětšený přesun přes vymezenou největší dopravní vzdálenost za každých dalších i započatých 1000 m</t>
  </si>
  <si>
    <t>165373318</t>
  </si>
  <si>
    <t>https://podminky.urs.cz/item/CS_URS_2022_01/998721199</t>
  </si>
  <si>
    <t>0,005*20 'Přepočtené koeficientem množství</t>
  </si>
  <si>
    <t>722</t>
  </si>
  <si>
    <t>Zdravotechnika - vnitřní vodovod</t>
  </si>
  <si>
    <t>722170801</t>
  </si>
  <si>
    <t>Demontáž rozvodů vody z plastů do Ø 25 mm</t>
  </si>
  <si>
    <t>-1838778837</t>
  </si>
  <si>
    <t>https://podminky.urs.cz/item/CS_URS_2022_01/722170801</t>
  </si>
  <si>
    <t>722176112</t>
  </si>
  <si>
    <t>Montáž potrubí z plastových trub svařovaných polyfuzně D přes 16 do 20 mm</t>
  </si>
  <si>
    <t>-1567890804</t>
  </si>
  <si>
    <t>https://podminky.urs.cz/item/CS_URS_2022_01/722176112</t>
  </si>
  <si>
    <t>20+20</t>
  </si>
  <si>
    <t>28615152</t>
  </si>
  <si>
    <t>trubka vodovodní tlaková PPR řada PN 20 D 20mm dl 4m</t>
  </si>
  <si>
    <t>-1165911040</t>
  </si>
  <si>
    <t>722179192</t>
  </si>
  <si>
    <t>Příplatek k ceně rozvody vody z plastů za práce malého rozsahu na zakázce při průměru trubek do 32 mm, do 15 svarů</t>
  </si>
  <si>
    <t>soubor</t>
  </si>
  <si>
    <t>-1488262198</t>
  </si>
  <si>
    <t>https://podminky.urs.cz/item/CS_URS_2022_01/722179192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</si>
  <si>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</si>
  <si>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</si>
  <si>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272906772</t>
  </si>
  <si>
    <t>https://podminky.urs.cz/item/CS_URS_2022_01/722181221</t>
  </si>
  <si>
    <t>722220111</t>
  </si>
  <si>
    <t>Armatury s jedním závitem nástěnky pro výtokový ventil G 1/2"</t>
  </si>
  <si>
    <t>-1093553560</t>
  </si>
  <si>
    <t>https://podminky.urs.cz/item/CS_URS_2022_01/722220111</t>
  </si>
  <si>
    <t>722220121</t>
  </si>
  <si>
    <t>Armatury s jedním závitem nástěnky pro baterii G 1/2"</t>
  </si>
  <si>
    <t>pár</t>
  </si>
  <si>
    <t>1714635011</t>
  </si>
  <si>
    <t>https://podminky.urs.cz/item/CS_URS_2022_01/722220121</t>
  </si>
  <si>
    <t>722231222</t>
  </si>
  <si>
    <t>Armatury se dvěma závity ventily pojistné k bojleru mosazné PN 6 do 100°C G 3/4"</t>
  </si>
  <si>
    <t>-1312728451</t>
  </si>
  <si>
    <t>https://podminky.urs.cz/item/CS_URS_2022_01/722231222</t>
  </si>
  <si>
    <t>722240122</t>
  </si>
  <si>
    <t>Armatury z plastických hmot kohouty (PPR) kulové DN 20</t>
  </si>
  <si>
    <t>2103620630</t>
  </si>
  <si>
    <t>https://podminky.urs.cz/item/CS_URS_2022_01/722240122</t>
  </si>
  <si>
    <t>722290234</t>
  </si>
  <si>
    <t>Zkoušky, proplach a desinfekce vodovodního potrubí proplach a desinfekce vodovodního potrubí do DN 80</t>
  </si>
  <si>
    <t>620119586</t>
  </si>
  <si>
    <t>https://podminky.urs.cz/item/CS_URS_2022_01/722290234</t>
  </si>
  <si>
    <t>998722103</t>
  </si>
  <si>
    <t>Přesun hmot pro vnitřní vodovod stanovený z hmotnosti přesunovaného materiálu vodorovná dopravní vzdálenost do 50 m v objektech výšky přes 12 do 24 m</t>
  </si>
  <si>
    <t>298254824</t>
  </si>
  <si>
    <t>https://podminky.urs.cz/item/CS_URS_2022_01/998722103</t>
  </si>
  <si>
    <t>998722181</t>
  </si>
  <si>
    <t>Přesun hmot pro vnitřní vodovod stanovený z hmotnosti přesunovaného materiálu Příplatek k ceně za přesun prováděný bez použití mechanizace pro jakoukoliv výšku objektu</t>
  </si>
  <si>
    <t>919150761</t>
  </si>
  <si>
    <t>https://podminky.urs.cz/item/CS_URS_2022_01/998722181</t>
  </si>
  <si>
    <t>998722194</t>
  </si>
  <si>
    <t>Přesun hmot pro vnitřní vodovod stanovený z hmotnosti přesunovaného materiálu Příplatek k ceně za zvětšený přesun přes vymezenou největší dopravní vzdálenost do 1000 m</t>
  </si>
  <si>
    <t>-720294135</t>
  </si>
  <si>
    <t>https://podminky.urs.cz/item/CS_URS_2022_01/998722194</t>
  </si>
  <si>
    <t>0,032*20 'Přepočtené koeficientem množství</t>
  </si>
  <si>
    <t>998722199</t>
  </si>
  <si>
    <t>Přesun hmot pro vnitřní vodovod stanovený z hmotnosti přesunovaného materiálu Příplatek k ceně za zvětšený přesun přes vymezenou největší dopravní vzdálenost za každých dalších i započatých 1000 m</t>
  </si>
  <si>
    <t>-926292827</t>
  </si>
  <si>
    <t>https://podminky.urs.cz/item/CS_URS_2022_01/998722199</t>
  </si>
  <si>
    <t>725</t>
  </si>
  <si>
    <t>Zdravotechnika - zařizovací předměty</t>
  </si>
  <si>
    <t>725110811</t>
  </si>
  <si>
    <t>Demontáž klozetů splachovacích s nádrží nebo tlakovým splachovačem</t>
  </si>
  <si>
    <t>-1356867219</t>
  </si>
  <si>
    <t>https://podminky.urs.cz/item/CS_URS_2022_01/725110811</t>
  </si>
  <si>
    <t>725111231</t>
  </si>
  <si>
    <t>Zařízení záchodů splachovače nádržkové keramické s armaturou boční nebo spodní napouštění</t>
  </si>
  <si>
    <t>1268391458</t>
  </si>
  <si>
    <t>https://podminky.urs.cz/item/CS_URS_2022_01/725111231</t>
  </si>
  <si>
    <t>725112001</t>
  </si>
  <si>
    <t>Zařízení záchodů klozety keramické standardní samostatně stojící s hlubokým splachováním odpad vodorovný</t>
  </si>
  <si>
    <t>376701695</t>
  </si>
  <si>
    <t>https://podminky.urs.cz/item/CS_URS_2022_01/725112001</t>
  </si>
  <si>
    <t>725210821</t>
  </si>
  <si>
    <t>Demontáž umyvadel bez výtokových armatur umyvadel</t>
  </si>
  <si>
    <t>-1141621137</t>
  </si>
  <si>
    <t>https://podminky.urs.cz/item/CS_URS_2022_01/725210821</t>
  </si>
  <si>
    <t>725310823</t>
  </si>
  <si>
    <t>Demontáž dřezů jednodílných bez výtokových armatur vestavěných v kuchyňských sestavách</t>
  </si>
  <si>
    <t>-646977590</t>
  </si>
  <si>
    <t>https://podminky.urs.cz/item/CS_URS_2022_01/725310823</t>
  </si>
  <si>
    <t>725810811</t>
  </si>
  <si>
    <t>Demontáž výtokových ventilů nástěnných</t>
  </si>
  <si>
    <t>2114035454</t>
  </si>
  <si>
    <t>https://podminky.urs.cz/item/CS_URS_2022_01/725810811</t>
  </si>
  <si>
    <t>725813111</t>
  </si>
  <si>
    <t>Ventily rohové bez připojovací trubičky nebo flexi hadičky G 1/2"</t>
  </si>
  <si>
    <t>-1216359778</t>
  </si>
  <si>
    <t>https://podminky.urs.cz/item/CS_URS_2022_01/725813111</t>
  </si>
  <si>
    <t>725820801</t>
  </si>
  <si>
    <t>Demontáž baterií nástěnných do G 3/4</t>
  </si>
  <si>
    <t>-1352074637</t>
  </si>
  <si>
    <t>https://podminky.urs.cz/item/CS_URS_2022_01/725820801</t>
  </si>
  <si>
    <t>725821321</t>
  </si>
  <si>
    <t>Baterie dřezové nástěnné klasické s otáčivým kulatým ústím a délkou ramínka 200 mm</t>
  </si>
  <si>
    <t>-892948632</t>
  </si>
  <si>
    <t>https://podminky.urs.cz/item/CS_URS_2022_01/725821321</t>
  </si>
  <si>
    <t>725840850</t>
  </si>
  <si>
    <t>Demontáž baterií sprchových diferenciálních do G 3/4 x 1</t>
  </si>
  <si>
    <t>296849340</t>
  </si>
  <si>
    <t>https://podminky.urs.cz/item/CS_URS_2022_01/725840850</t>
  </si>
  <si>
    <t>725862103</t>
  </si>
  <si>
    <t>Zápachové uzávěrky zařizovacích předmětů pro dřezy DN 40/50</t>
  </si>
  <si>
    <t>1253272433</t>
  </si>
  <si>
    <t>https://podminky.urs.cz/item/CS_URS_2022_01/725862103</t>
  </si>
  <si>
    <t>998725101</t>
  </si>
  <si>
    <t>Přesun hmot pro zařizovací předměty stanovený z hmotnosti přesunovaného materiálu vodorovná dopravní vzdálenost do 50 m v objektech výšky do 6 m</t>
  </si>
  <si>
    <t>1180651027</t>
  </si>
  <si>
    <t>https://podminky.urs.cz/item/CS_URS_2022_01/998725101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</si>
  <si>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</si>
  <si>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</si>
  <si>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2100665477</t>
  </si>
  <si>
    <t>https://podminky.urs.cz/item/CS_URS_2022_01/998725181</t>
  </si>
  <si>
    <t>998725194</t>
  </si>
  <si>
    <t>Přesun hmot pro zařizovací předměty stanovený z hmotnosti přesunovaného materiálu Příplatek k cenám za zvětšený přesun přes vymezenou největší dopravní vzdálenost do 1000 m</t>
  </si>
  <si>
    <t>-639513931</t>
  </si>
  <si>
    <t>https://podminky.urs.cz/item/CS_URS_2022_01/998725194</t>
  </si>
  <si>
    <t>998725199</t>
  </si>
  <si>
    <t>Přesun hmot pro zařizovací předměty stanovený z hmotnosti přesunovaného materiálu Příplatek k cenám za zvětšený přesun přes vymezenou největší dopravní vzdálenost za každých dalších i započatých 1000 m</t>
  </si>
  <si>
    <t>37472524</t>
  </si>
  <si>
    <t>https://podminky.urs.cz/item/CS_URS_2022_01/998725199</t>
  </si>
  <si>
    <t>0,028*20 'Přepočtené koeficientem množství</t>
  </si>
  <si>
    <t>727</t>
  </si>
  <si>
    <t>Zdravotechnika - požární ochrana</t>
  </si>
  <si>
    <t>727121101</t>
  </si>
  <si>
    <t>Protipožární ochranné manžety plastového potrubí prostup stěnou tloušťky 100 mm požární odolnost EI 90 D 32</t>
  </si>
  <si>
    <t>-2097663040</t>
  </si>
  <si>
    <t>https://podminky.urs.cz/item/CS_URS_2022_01/727121101</t>
  </si>
  <si>
    <t>03 - Vytápění</t>
  </si>
  <si>
    <t>Ing. Ladislav Strakoš</t>
  </si>
  <si>
    <t xml:space="preserve">    731 - Ústřední vytápění </t>
  </si>
  <si>
    <t>731</t>
  </si>
  <si>
    <t xml:space="preserve">Ústřední vytápění </t>
  </si>
  <si>
    <t>731R01</t>
  </si>
  <si>
    <t>Ústřední podlahové vytápění D+M - viz samostatný soupis prací</t>
  </si>
  <si>
    <t>460785722</t>
  </si>
  <si>
    <t xml:space="preserve">04 - Elektroinstalace </t>
  </si>
  <si>
    <t>Ing. Pavel Česlík</t>
  </si>
  <si>
    <t xml:space="preserve">    741 - Elektroinstalace - silnoproud</t>
  </si>
  <si>
    <t>-1642263638</t>
  </si>
  <si>
    <t>Výkresy D.1.4.1 - 102 a 103, TZ</t>
  </si>
  <si>
    <t>60*0,03</t>
  </si>
  <si>
    <t>973031324</t>
  </si>
  <si>
    <t>Vysekání výklenků nebo kapes ve zdivu z cihel na maltu vápennou nebo vápenocementovou kapes, plochy do 0,10 m2, hl. do 150 mm</t>
  </si>
  <si>
    <t>460953911</t>
  </si>
  <si>
    <t>https://podminky.urs.cz/item/CS_URS_2022_01/973031324</t>
  </si>
  <si>
    <t>974031121</t>
  </si>
  <si>
    <t>Vysekání rýh ve zdivu cihelném na maltu vápennou nebo vápenocementovou do hl. 30 mm a šířky do 30 mm</t>
  </si>
  <si>
    <t>2032845740</t>
  </si>
  <si>
    <t>https://podminky.urs.cz/item/CS_URS_2022_01/974031121</t>
  </si>
  <si>
    <t>977131110</t>
  </si>
  <si>
    <t>Vrty příklepovými vrtáky do cihelného zdiva nebo prostého betonu průměru do 16 mm</t>
  </si>
  <si>
    <t>-730322357</t>
  </si>
  <si>
    <t>https://podminky.urs.cz/item/CS_URS_2022_01/977131110</t>
  </si>
  <si>
    <t>5*0,20</t>
  </si>
  <si>
    <t>5*0,45</t>
  </si>
  <si>
    <t>-947430386</t>
  </si>
  <si>
    <t>CS ÚRS 2021 02</t>
  </si>
  <si>
    <t>1727123684</t>
  </si>
  <si>
    <t>https://podminky.urs.cz/item/CS_URS_2021_02/997013501</t>
  </si>
  <si>
    <t>-59124728</t>
  </si>
  <si>
    <t>https://podminky.urs.cz/item/CS_URS_2021_02/997013509</t>
  </si>
  <si>
    <t>1932030305</t>
  </si>
  <si>
    <t>https://podminky.urs.cz/item/CS_URS_2021_02/997013631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</si>
  <si>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</si>
  <si>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</si>
  <si>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145556015</t>
  </si>
  <si>
    <t>https://podminky.urs.cz/item/CS_URS_2022_01/998018011</t>
  </si>
  <si>
    <t>929721196</t>
  </si>
  <si>
    <t>2022180626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</si>
  <si>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</si>
  <si>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</si>
  <si>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</si>
  <si>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</t>
  </si>
  <si>
    <t>-1339895332</t>
  </si>
  <si>
    <t>https://podminky.urs.cz/item/CS_URS_2022_01/741112001</t>
  </si>
  <si>
    <t>34571450</t>
  </si>
  <si>
    <t>krabice pod omítku PVC přístrojová kruhová D 70mm</t>
  </si>
  <si>
    <t>2062443895</t>
  </si>
  <si>
    <t>34571521</t>
  </si>
  <si>
    <t>krabice pod omítku PVC odbočná kruhová D 70mm s víčkem a svorkovnicí</t>
  </si>
  <si>
    <t>-227360296</t>
  </si>
  <si>
    <t>741120401</t>
  </si>
  <si>
    <t>Montáž vodičů izolovaných měděných drátovacích bez ukončení v rozváděčích plných a laněných (např. CY), průřezu žily 0,35 až 6 mm2</t>
  </si>
  <si>
    <t>1083809694</t>
  </si>
  <si>
    <t>https://podminky.urs.cz/item/CS_URS_2022_01/741120401</t>
  </si>
  <si>
    <t>34141025</t>
  </si>
  <si>
    <t>vodič propojovací flexibilní jádro Cu lanované izolace PVC 450/750V (H07V-K) 1x2,5mm2</t>
  </si>
  <si>
    <t>296443846</t>
  </si>
  <si>
    <t>10*1,15 'Přepočtené koeficientem množství</t>
  </si>
  <si>
    <t>741122015</t>
  </si>
  <si>
    <t>Montáž kabelů měděných bez ukončení uložených pod omítku plných kulatých (např. CYKY), počtu a průřezu žil 3x1,5 mm2</t>
  </si>
  <si>
    <t>-1915943805</t>
  </si>
  <si>
    <t>https://podminky.urs.cz/item/CS_URS_2022_01/741122015</t>
  </si>
  <si>
    <t>34111030</t>
  </si>
  <si>
    <t>kabel instalační jádro Cu plné izolace PVC plášť PVC 450/750V (CYKY) 3x1,5mm2</t>
  </si>
  <si>
    <t>1984050344</t>
  </si>
  <si>
    <t>190</t>
  </si>
  <si>
    <t>190*1,15 'Přepočtené koeficientem množství</t>
  </si>
  <si>
    <t>741122016</t>
  </si>
  <si>
    <t>Montáž kabelů měděných bez ukončení uložených pod omítku plných kulatých (např. CYKY), počtu a průřezu žil 3x2,5 až 6 mm2</t>
  </si>
  <si>
    <t>120922182</t>
  </si>
  <si>
    <t>https://podminky.urs.cz/item/CS_URS_2022_01/741122016</t>
  </si>
  <si>
    <t>34111036</t>
  </si>
  <si>
    <t>kabel instalační jádro Cu plné izolace PVC plášť PVC 450/750V (CYKY) 3x2,5mm2</t>
  </si>
  <si>
    <t>-860199906</t>
  </si>
  <si>
    <t>110*1,15 'Přepočtené koeficientem množství</t>
  </si>
  <si>
    <t>741122032</t>
  </si>
  <si>
    <t>Montáž kabelů měděných bez ukončení uložených pod omítku plných kulatých (např. CYKY), počtu a průřezu žil 5x4 až 6 mm2</t>
  </si>
  <si>
    <t>-897535366</t>
  </si>
  <si>
    <t>https://podminky.urs.cz/item/CS_URS_2022_01/741122032</t>
  </si>
  <si>
    <t>34111100</t>
  </si>
  <si>
    <t>kabel instalační jádro Cu plné izolace PVC plášť PVC 450/750V (CYKY) 5x6mm2</t>
  </si>
  <si>
    <t>636045697</t>
  </si>
  <si>
    <t>15*1,15 'Přepočtené koeficientem množství</t>
  </si>
  <si>
    <t>741210833</t>
  </si>
  <si>
    <t>Demontáž rozvodnic plastových, uložených na povrchu, krytí do IPx 4, plochy přes 0,2 m2</t>
  </si>
  <si>
    <t>-449021229</t>
  </si>
  <si>
    <t>https://podminky.urs.cz/item/CS_URS_2022_01/741210833</t>
  </si>
  <si>
    <t>741213843</t>
  </si>
  <si>
    <t>Demontáž kabelu z rozvodnice se zachováním funkčnosti silových, průřezu přes 4 do 10 mm2</t>
  </si>
  <si>
    <t>-2025539738</t>
  </si>
  <si>
    <t>https://podminky.urs.cz/item/CS_URS_2022_01/741213843</t>
  </si>
  <si>
    <t>741310111</t>
  </si>
  <si>
    <t>Montáž spínačů jedno nebo dvoupólových polozapuštěných nebo zapuštěných se zapojením vodičů bezšroubové připojení ovladačů, řazení 0/1-tlačítkových vypínacích</t>
  </si>
  <si>
    <t>1834782615</t>
  </si>
  <si>
    <t>https://podminky.urs.cz/item/CS_URS_2022_01/741310111</t>
  </si>
  <si>
    <t>741M4</t>
  </si>
  <si>
    <t>Retro vypínač otočný porcelánový 10A/230V, řazení 1, IP20</t>
  </si>
  <si>
    <t>1454417704</t>
  </si>
  <si>
    <t>741M5</t>
  </si>
  <si>
    <t>Retro vypínač otočný porcelánový 10A/230V, řazení 6, IP20</t>
  </si>
  <si>
    <t>-791942945</t>
  </si>
  <si>
    <t>741M6</t>
  </si>
  <si>
    <t>Retro vypínač otočný porcelánový 10A/230V, řazení 7, IP20</t>
  </si>
  <si>
    <t>-3983726</t>
  </si>
  <si>
    <t>741313002</t>
  </si>
  <si>
    <t>Montáž zásuvek domovních se zapojením vodičů bezšroubové připojení polozapuštěných nebo zapuštěných 10/16 A, provedení 2P + PE dvojí zapojení pro průběžnou montáž</t>
  </si>
  <si>
    <t>1430065467</t>
  </si>
  <si>
    <t>https://podminky.urs.cz/item/CS_URS_2022_01/741313002</t>
  </si>
  <si>
    <t>741M7</t>
  </si>
  <si>
    <t>Retro zásuvka porcelánová jednonásobná 16A/230V</t>
  </si>
  <si>
    <t>1922991887</t>
  </si>
  <si>
    <t>741370011</t>
  </si>
  <si>
    <t>Montáž svítidel žárovkových se zapojením vodičů bytových nebo společenských místností stropních závěsných na háku nebo trubce 1 zdroj_x000d_
Pouze montáž, dodávka investor</t>
  </si>
  <si>
    <t>-1147756363</t>
  </si>
  <si>
    <t>https://podminky.urs.cz/item/CS_URS_2022_01/741370011</t>
  </si>
  <si>
    <t>741M1</t>
  </si>
  <si>
    <t>Svítidlo venkovní nástěnné s pohybovým čidlem</t>
  </si>
  <si>
    <t>427355923</t>
  </si>
  <si>
    <t>741M2</t>
  </si>
  <si>
    <t xml:space="preserve">Svítidlo nouzové stropní N1 s vestavěným akumulátorem, 60 min </t>
  </si>
  <si>
    <t>-1692292735</t>
  </si>
  <si>
    <t>741M3</t>
  </si>
  <si>
    <t xml:space="preserve">Svítidlo nouzové nástěnné N2 s piktogramem,  s vestavěným akumulátorem, 60 min _x000d_
</t>
  </si>
  <si>
    <t>1277853738</t>
  </si>
  <si>
    <t>741810001</t>
  </si>
  <si>
    <t>Zkoušky a prohlídky elektrických rozvodů a zařízení celková prohlídka a vyhotovení revizní zprávy pro objem montážních prací do 100 tis. Kč</t>
  </si>
  <si>
    <t>498562177</t>
  </si>
  <si>
    <t>https://podminky.urs.cz/item/CS_URS_2022_01/741810001</t>
  </si>
  <si>
    <t>741R01</t>
  </si>
  <si>
    <t>Rozvaděč včetně zapojení D+M</t>
  </si>
  <si>
    <t>112729862</t>
  </si>
  <si>
    <t>741R02</t>
  </si>
  <si>
    <t>Provizorní svítidlo - objímka + žárovka D+M</t>
  </si>
  <si>
    <t>-1721370557</t>
  </si>
  <si>
    <t>741R03</t>
  </si>
  <si>
    <t>Infračidlo stropní s dosahem 6m 360° D+M</t>
  </si>
  <si>
    <t>-576447519</t>
  </si>
  <si>
    <t>998741201</t>
  </si>
  <si>
    <t>Přesun hmot pro silnoproud stanovený procentní sazbou (%) z ceny vodorovná dopravní vzdálenost do 50 m v objektech výšky do 6 m</t>
  </si>
  <si>
    <t>%</t>
  </si>
  <si>
    <t>-1637330805</t>
  </si>
  <si>
    <t>https://podminky.urs.cz/item/CS_URS_2022_01/998741201</t>
  </si>
  <si>
    <t>998741294</t>
  </si>
  <si>
    <t>Přesun hmot pro silnoproud stanovený procentní sazbou (%) z ceny Příplatek k cenám za zvětšený přesun přes vymezenou největší dopravní vzdálenost do 1000 m</t>
  </si>
  <si>
    <t>316067329</t>
  </si>
  <si>
    <t>https://podminky.urs.cz/item/CS_URS_2022_01/998741294</t>
  </si>
  <si>
    <t>998741299</t>
  </si>
  <si>
    <t>Přesun hmot pro silnoproud stanovený procentní sazbou (%) z ceny Příplatek k cenám za zvětšený přesun přes vymezenou největší dopravní vzdálenost za každých dalších i započatých 1000 m</t>
  </si>
  <si>
    <t>-177637939</t>
  </si>
  <si>
    <t>https://podminky.urs.cz/item/CS_URS_2022_01/998741299</t>
  </si>
  <si>
    <t>960,496*20 'Přepočtené koeficientem množství</t>
  </si>
  <si>
    <t>05 - VRN</t>
  </si>
  <si>
    <t>08238359</t>
  </si>
  <si>
    <t>CZ08238359</t>
  </si>
  <si>
    <t>47984023</t>
  </si>
  <si>
    <t>CZ47984023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</si>
  <si>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</si>
  <si>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</si>
  <si>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</si>
  <si>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</si>
  <si>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</si>
  <si>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</si>
  <si>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</si>
  <si>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013254000</t>
  </si>
  <si>
    <t>Dokumentace skutečného provedení stavby</t>
  </si>
  <si>
    <t>kpl.</t>
  </si>
  <si>
    <t>1024</t>
  </si>
  <si>
    <t>-365355649</t>
  </si>
  <si>
    <t>https://podminky.urs.cz/item/CS_URS_2022_01/013254000</t>
  </si>
  <si>
    <t>P</t>
  </si>
  <si>
    <t>Poznámka k položce:_x000d_
VEŠKERÉ FORMY A PŘEDÁNÍ SE ŘÍDÍ PODMÍNKAMI ZADÁVACÍ DOKUMENTACE STAVBY</t>
  </si>
  <si>
    <t>VRN2</t>
  </si>
  <si>
    <t>Příprava staveniště</t>
  </si>
  <si>
    <t>020001000</t>
  </si>
  <si>
    <t>1802995208</t>
  </si>
  <si>
    <t>https://podminky.urs.cz/item/CS_URS_2022_01/020001000</t>
  </si>
  <si>
    <t xml:space="preserve">Poznámka k položce:_x000d_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</si>
  <si>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</si>
  <si>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</si>
  <si>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030001000</t>
  </si>
  <si>
    <t>-2047624061</t>
  </si>
  <si>
    <t>https://podminky.urs.cz/item/CS_URS_2022_01/030001000</t>
  </si>
  <si>
    <t xml:space="preserve">Poznámka k položce:_x000d_
-kancelářské/skladovací/sociální objekty,  rozvody všech potřebných energií vč. jejich poplatků, zajištění podružných měření spotřeby_x000d_
</t>
  </si>
  <si>
    <t>039002000</t>
  </si>
  <si>
    <t>Zrušení zařízení staveniště</t>
  </si>
  <si>
    <t>1477966927</t>
  </si>
  <si>
    <t>https://podminky.urs.cz/item/CS_URS_2022_01/039002000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</si>
  <si>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</si>
  <si>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</si>
  <si>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</si>
  <si>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043103000</t>
  </si>
  <si>
    <t>Zkoušky bez rozlišení</t>
  </si>
  <si>
    <t>2030432170</t>
  </si>
  <si>
    <t>https://podminky.urs.cz/item/CS_URS_2022_01/043103000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</si>
  <si>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</si>
  <si>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045002000</t>
  </si>
  <si>
    <t>Kompletační a koordinační činnost</t>
  </si>
  <si>
    <t>-1422452175</t>
  </si>
  <si>
    <t>https://podminky.urs.cz/item/CS_URS_2022_01/045002000</t>
  </si>
  <si>
    <t>Poznámka k položce:_x000d_
-příprava předávací dokumentace dle ZD_x000d_
-ostatní kompletační činnost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</si>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</sst>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1272211" TargetMode="External" /><Relationship Id="rId2" Type="http://schemas.openxmlformats.org/officeDocument/2006/relationships/hyperlink" Target="https://podminky.urs.cz/item/CS_URS_2022_01/317234410" TargetMode="External" /><Relationship Id="rId3" Type="http://schemas.openxmlformats.org/officeDocument/2006/relationships/hyperlink" Target="https://podminky.urs.cz/item/CS_URS_2022_01/342272225" TargetMode="External" /><Relationship Id="rId4" Type="http://schemas.openxmlformats.org/officeDocument/2006/relationships/hyperlink" Target="https://podminky.urs.cz/item/CS_URS_2022_01/342272245" TargetMode="External" /><Relationship Id="rId5" Type="http://schemas.openxmlformats.org/officeDocument/2006/relationships/hyperlink" Target="https://podminky.urs.cz/item/CS_URS_2022_01/430321313" TargetMode="External" /><Relationship Id="rId6" Type="http://schemas.openxmlformats.org/officeDocument/2006/relationships/hyperlink" Target="https://podminky.urs.cz/item/CS_URS_2022_01/434351141" TargetMode="External" /><Relationship Id="rId7" Type="http://schemas.openxmlformats.org/officeDocument/2006/relationships/hyperlink" Target="https://podminky.urs.cz/item/CS_URS_2022_01/434351142" TargetMode="External" /><Relationship Id="rId8" Type="http://schemas.openxmlformats.org/officeDocument/2006/relationships/hyperlink" Target="https://podminky.urs.cz/item/CS_URS_2022_01/611131151" TargetMode="External" /><Relationship Id="rId9" Type="http://schemas.openxmlformats.org/officeDocument/2006/relationships/hyperlink" Target="https://podminky.urs.cz/item/CS_URS_2022_01/611321141" TargetMode="External" /><Relationship Id="rId10" Type="http://schemas.openxmlformats.org/officeDocument/2006/relationships/hyperlink" Target="https://podminky.urs.cz/item/CS_URS_2022_01/611321191" TargetMode="External" /><Relationship Id="rId11" Type="http://schemas.openxmlformats.org/officeDocument/2006/relationships/hyperlink" Target="https://podminky.urs.cz/item/CS_URS_2022_01/612131151" TargetMode="External" /><Relationship Id="rId12" Type="http://schemas.openxmlformats.org/officeDocument/2006/relationships/hyperlink" Target="https://podminky.urs.cz/item/CS_URS_2022_01/612321121" TargetMode="External" /><Relationship Id="rId13" Type="http://schemas.openxmlformats.org/officeDocument/2006/relationships/hyperlink" Target="https://podminky.urs.cz/item/CS_URS_2022_01/612321141" TargetMode="External" /><Relationship Id="rId14" Type="http://schemas.openxmlformats.org/officeDocument/2006/relationships/hyperlink" Target="https://podminky.urs.cz/item/CS_URS_2022_01/612321191" TargetMode="External" /><Relationship Id="rId15" Type="http://schemas.openxmlformats.org/officeDocument/2006/relationships/hyperlink" Target="https://podminky.urs.cz/item/CS_URS_2022_01/619991011" TargetMode="External" /><Relationship Id="rId16" Type="http://schemas.openxmlformats.org/officeDocument/2006/relationships/hyperlink" Target="https://podminky.urs.cz/item/CS_URS_2022_01/629991011" TargetMode="External" /><Relationship Id="rId17" Type="http://schemas.openxmlformats.org/officeDocument/2006/relationships/hyperlink" Target="https://podminky.urs.cz/item/CS_URS_2022_01/632450124" TargetMode="External" /><Relationship Id="rId18" Type="http://schemas.openxmlformats.org/officeDocument/2006/relationships/hyperlink" Target="https://podminky.urs.cz/item/CS_URS_2022_01/632481213" TargetMode="External" /><Relationship Id="rId19" Type="http://schemas.openxmlformats.org/officeDocument/2006/relationships/hyperlink" Target="https://podminky.urs.cz/item/CS_URS_2022_01/949101111" TargetMode="External" /><Relationship Id="rId20" Type="http://schemas.openxmlformats.org/officeDocument/2006/relationships/hyperlink" Target="https://podminky.urs.cz/item/CS_URS_2022_01/952901111" TargetMode="External" /><Relationship Id="rId21" Type="http://schemas.openxmlformats.org/officeDocument/2006/relationships/hyperlink" Target="https://podminky.urs.cz/item/CS_URS_2022_01/953943212" TargetMode="External" /><Relationship Id="rId22" Type="http://schemas.openxmlformats.org/officeDocument/2006/relationships/hyperlink" Target="https://podminky.urs.cz/item/CS_URS_2022_01/962031132" TargetMode="External" /><Relationship Id="rId23" Type="http://schemas.openxmlformats.org/officeDocument/2006/relationships/hyperlink" Target="https://podminky.urs.cz/item/CS_URS_2022_01/962031133" TargetMode="External" /><Relationship Id="rId24" Type="http://schemas.openxmlformats.org/officeDocument/2006/relationships/hyperlink" Target="https://podminky.urs.cz/item/CS_URS_2022_01/962032230" TargetMode="External" /><Relationship Id="rId25" Type="http://schemas.openxmlformats.org/officeDocument/2006/relationships/hyperlink" Target="https://podminky.urs.cz/item/CS_URS_2022_01/965042131" TargetMode="External" /><Relationship Id="rId26" Type="http://schemas.openxmlformats.org/officeDocument/2006/relationships/hyperlink" Target="https://podminky.urs.cz/item/CS_URS_2022_01/965046111" TargetMode="External" /><Relationship Id="rId27" Type="http://schemas.openxmlformats.org/officeDocument/2006/relationships/hyperlink" Target="https://podminky.urs.cz/item/CS_URS_2022_01/965046119" TargetMode="External" /><Relationship Id="rId28" Type="http://schemas.openxmlformats.org/officeDocument/2006/relationships/hyperlink" Target="https://podminky.urs.cz/item/CS_URS_2022_01/965082923" TargetMode="External" /><Relationship Id="rId29" Type="http://schemas.openxmlformats.org/officeDocument/2006/relationships/hyperlink" Target="https://podminky.urs.cz/item/CS_URS_2022_01/968072455" TargetMode="External" /><Relationship Id="rId30" Type="http://schemas.openxmlformats.org/officeDocument/2006/relationships/hyperlink" Target="https://podminky.urs.cz/item/CS_URS_2022_01/978011191" TargetMode="External" /><Relationship Id="rId31" Type="http://schemas.openxmlformats.org/officeDocument/2006/relationships/hyperlink" Target="https://podminky.urs.cz/item/CS_URS_2022_01/978013191" TargetMode="External" /><Relationship Id="rId32" Type="http://schemas.openxmlformats.org/officeDocument/2006/relationships/hyperlink" Target="https://podminky.urs.cz/item/CS_URS_2022_01/997013211" TargetMode="External" /><Relationship Id="rId33" Type="http://schemas.openxmlformats.org/officeDocument/2006/relationships/hyperlink" Target="https://podminky.urs.cz/item/CS_URS_2022_01/997013501" TargetMode="External" /><Relationship Id="rId34" Type="http://schemas.openxmlformats.org/officeDocument/2006/relationships/hyperlink" Target="https://podminky.urs.cz/item/CS_URS_2022_01/997013509" TargetMode="External" /><Relationship Id="rId35" Type="http://schemas.openxmlformats.org/officeDocument/2006/relationships/hyperlink" Target="https://podminky.urs.cz/item/CS_URS_2022_01/997013631" TargetMode="External" /><Relationship Id="rId36" Type="http://schemas.openxmlformats.org/officeDocument/2006/relationships/hyperlink" Target="https://podminky.urs.cz/item/CS_URS_2022_01/998018001" TargetMode="External" /><Relationship Id="rId37" Type="http://schemas.openxmlformats.org/officeDocument/2006/relationships/hyperlink" Target="https://podminky.urs.cz/item/CS_URS_2022_01/998012118" TargetMode="External" /><Relationship Id="rId38" Type="http://schemas.openxmlformats.org/officeDocument/2006/relationships/hyperlink" Target="https://podminky.urs.cz/item/CS_URS_2022_01/998012119" TargetMode="External" /><Relationship Id="rId39" Type="http://schemas.openxmlformats.org/officeDocument/2006/relationships/hyperlink" Target="https://podminky.urs.cz/item/CS_URS_2022_01/713121111" TargetMode="External" /><Relationship Id="rId40" Type="http://schemas.openxmlformats.org/officeDocument/2006/relationships/hyperlink" Target="https://podminky.urs.cz/item/CS_URS_2022_01/713121121" TargetMode="External" /><Relationship Id="rId41" Type="http://schemas.openxmlformats.org/officeDocument/2006/relationships/hyperlink" Target="https://podminky.urs.cz/item/CS_URS_2022_01/998713101" TargetMode="External" /><Relationship Id="rId42" Type="http://schemas.openxmlformats.org/officeDocument/2006/relationships/hyperlink" Target="https://podminky.urs.cz/item/CS_URS_2022_01/998713181" TargetMode="External" /><Relationship Id="rId43" Type="http://schemas.openxmlformats.org/officeDocument/2006/relationships/hyperlink" Target="https://podminky.urs.cz/item/CS_URS_2022_01/998713194" TargetMode="External" /><Relationship Id="rId44" Type="http://schemas.openxmlformats.org/officeDocument/2006/relationships/hyperlink" Target="https://podminky.urs.cz/item/CS_URS_2022_01/998713199" TargetMode="External" /><Relationship Id="rId45" Type="http://schemas.openxmlformats.org/officeDocument/2006/relationships/hyperlink" Target="https://podminky.urs.cz/item/CS_URS_2022_01/751398821" TargetMode="External" /><Relationship Id="rId46" Type="http://schemas.openxmlformats.org/officeDocument/2006/relationships/hyperlink" Target="https://podminky.urs.cz/item/CS_URS_2022_01/762083111" TargetMode="External" /><Relationship Id="rId47" Type="http://schemas.openxmlformats.org/officeDocument/2006/relationships/hyperlink" Target="https://podminky.urs.cz/item/CS_URS_2022_01/762526110" TargetMode="External" /><Relationship Id="rId48" Type="http://schemas.openxmlformats.org/officeDocument/2006/relationships/hyperlink" Target="https://podminky.urs.cz/item/CS_URS_2022_01/762895000" TargetMode="External" /><Relationship Id="rId49" Type="http://schemas.openxmlformats.org/officeDocument/2006/relationships/hyperlink" Target="https://podminky.urs.cz/item/CS_URS_2022_01/998762101" TargetMode="External" /><Relationship Id="rId50" Type="http://schemas.openxmlformats.org/officeDocument/2006/relationships/hyperlink" Target="https://podminky.urs.cz/item/CS_URS_2022_01/998762181" TargetMode="External" /><Relationship Id="rId51" Type="http://schemas.openxmlformats.org/officeDocument/2006/relationships/hyperlink" Target="https://podminky.urs.cz/item/CS_URS_2022_01/998762194" TargetMode="External" /><Relationship Id="rId52" Type="http://schemas.openxmlformats.org/officeDocument/2006/relationships/hyperlink" Target="https://podminky.urs.cz/item/CS_URS_2022_01/998762199" TargetMode="External" /><Relationship Id="rId53" Type="http://schemas.openxmlformats.org/officeDocument/2006/relationships/hyperlink" Target="https://podminky.urs.cz/item/CS_URS_2022_01/766411811" TargetMode="External" /><Relationship Id="rId54" Type="http://schemas.openxmlformats.org/officeDocument/2006/relationships/hyperlink" Target="https://podminky.urs.cz/item/CS_URS_2022_01/766441811" TargetMode="External" /><Relationship Id="rId55" Type="http://schemas.openxmlformats.org/officeDocument/2006/relationships/hyperlink" Target="https://podminky.urs.cz/item/CS_URS_2022_01/766441821" TargetMode="External" /><Relationship Id="rId56" Type="http://schemas.openxmlformats.org/officeDocument/2006/relationships/hyperlink" Target="https://podminky.urs.cz/item/CS_URS_2022_01/766691914" TargetMode="External" /><Relationship Id="rId57" Type="http://schemas.openxmlformats.org/officeDocument/2006/relationships/hyperlink" Target="https://podminky.urs.cz/item/CS_URS_2022_01/766812840" TargetMode="External" /><Relationship Id="rId58" Type="http://schemas.openxmlformats.org/officeDocument/2006/relationships/hyperlink" Target="https://podminky.urs.cz/item/CS_URS_2022_01/998766101" TargetMode="External" /><Relationship Id="rId59" Type="http://schemas.openxmlformats.org/officeDocument/2006/relationships/hyperlink" Target="https://podminky.urs.cz/item/CS_URS_2022_01/998766181" TargetMode="External" /><Relationship Id="rId60" Type="http://schemas.openxmlformats.org/officeDocument/2006/relationships/hyperlink" Target="https://podminky.urs.cz/item/CS_URS_2022_01/998766194" TargetMode="External" /><Relationship Id="rId61" Type="http://schemas.openxmlformats.org/officeDocument/2006/relationships/hyperlink" Target="https://podminky.urs.cz/item/CS_URS_2022_01/998766199" TargetMode="External" /><Relationship Id="rId62" Type="http://schemas.openxmlformats.org/officeDocument/2006/relationships/hyperlink" Target="https://podminky.urs.cz/item/CS_URS_2022_01/771111011" TargetMode="External" /><Relationship Id="rId63" Type="http://schemas.openxmlformats.org/officeDocument/2006/relationships/hyperlink" Target="https://podminky.urs.cz/item/CS_URS_2022_01/771121011" TargetMode="External" /><Relationship Id="rId64" Type="http://schemas.openxmlformats.org/officeDocument/2006/relationships/hyperlink" Target="https://podminky.urs.cz/item/CS_URS_2022_01/771151014" TargetMode="External" /><Relationship Id="rId65" Type="http://schemas.openxmlformats.org/officeDocument/2006/relationships/hyperlink" Target="https://podminky.urs.cz/item/CS_URS_2022_01/771474113" TargetMode="External" /><Relationship Id="rId66" Type="http://schemas.openxmlformats.org/officeDocument/2006/relationships/hyperlink" Target="https://podminky.urs.cz/item/CS_URS_2022_01/771571810" TargetMode="External" /><Relationship Id="rId67" Type="http://schemas.openxmlformats.org/officeDocument/2006/relationships/hyperlink" Target="https://podminky.urs.cz/item/CS_URS_2022_01/771574122" TargetMode="External" /><Relationship Id="rId68" Type="http://schemas.openxmlformats.org/officeDocument/2006/relationships/hyperlink" Target="https://podminky.urs.cz/item/CS_URS_2022_01/771577111" TargetMode="External" /><Relationship Id="rId69" Type="http://schemas.openxmlformats.org/officeDocument/2006/relationships/hyperlink" Target="https://podminky.urs.cz/item/CS_URS_2022_01/771577112" TargetMode="External" /><Relationship Id="rId70" Type="http://schemas.openxmlformats.org/officeDocument/2006/relationships/hyperlink" Target="https://podminky.urs.cz/item/CS_URS_2022_01/771591115" TargetMode="External" /><Relationship Id="rId71" Type="http://schemas.openxmlformats.org/officeDocument/2006/relationships/hyperlink" Target="https://podminky.urs.cz/item/CS_URS_2022_01/998771101" TargetMode="External" /><Relationship Id="rId72" Type="http://schemas.openxmlformats.org/officeDocument/2006/relationships/hyperlink" Target="https://podminky.urs.cz/item/CS_URS_2022_01/998771181" TargetMode="External" /><Relationship Id="rId73" Type="http://schemas.openxmlformats.org/officeDocument/2006/relationships/hyperlink" Target="https://podminky.urs.cz/item/CS_URS_2022_01/998771194" TargetMode="External" /><Relationship Id="rId74" Type="http://schemas.openxmlformats.org/officeDocument/2006/relationships/hyperlink" Target="https://podminky.urs.cz/item/CS_URS_2022_01/998771199" TargetMode="External" /><Relationship Id="rId75" Type="http://schemas.openxmlformats.org/officeDocument/2006/relationships/hyperlink" Target="https://podminky.urs.cz/item/CS_URS_2022_01/773611140" TargetMode="External" /><Relationship Id="rId76" Type="http://schemas.openxmlformats.org/officeDocument/2006/relationships/hyperlink" Target="https://podminky.urs.cz/item/CS_URS_2022_01/773993901" TargetMode="External" /><Relationship Id="rId77" Type="http://schemas.openxmlformats.org/officeDocument/2006/relationships/hyperlink" Target="https://podminky.urs.cz/item/CS_URS_2022_01/773993903" TargetMode="External" /><Relationship Id="rId78" Type="http://schemas.openxmlformats.org/officeDocument/2006/relationships/hyperlink" Target="https://podminky.urs.cz/item/CS_URS_2022_01/773993907" TargetMode="External" /><Relationship Id="rId79" Type="http://schemas.openxmlformats.org/officeDocument/2006/relationships/hyperlink" Target="https://podminky.urs.cz/item/CS_URS_2022_01/998773101" TargetMode="External" /><Relationship Id="rId80" Type="http://schemas.openxmlformats.org/officeDocument/2006/relationships/hyperlink" Target="https://podminky.urs.cz/item/CS_URS_2022_01/998773181" TargetMode="External" /><Relationship Id="rId81" Type="http://schemas.openxmlformats.org/officeDocument/2006/relationships/hyperlink" Target="https://podminky.urs.cz/item/CS_URS_2022_01/998773194" TargetMode="External" /><Relationship Id="rId82" Type="http://schemas.openxmlformats.org/officeDocument/2006/relationships/hyperlink" Target="https://podminky.urs.cz/item/CS_URS_2022_01/998773199" TargetMode="External" /><Relationship Id="rId83" Type="http://schemas.openxmlformats.org/officeDocument/2006/relationships/hyperlink" Target="https://podminky.urs.cz/item/CS_URS_2022_01/775413320" TargetMode="External" /><Relationship Id="rId84" Type="http://schemas.openxmlformats.org/officeDocument/2006/relationships/hyperlink" Target="https://podminky.urs.cz/item/CS_URS_2022_01/775530021" TargetMode="External" /><Relationship Id="rId85" Type="http://schemas.openxmlformats.org/officeDocument/2006/relationships/hyperlink" Target="https://podminky.urs.cz/item/CS_URS_2022_01/775591197" TargetMode="External" /><Relationship Id="rId86" Type="http://schemas.openxmlformats.org/officeDocument/2006/relationships/hyperlink" Target="https://podminky.urs.cz/item/CS_URS_2022_01/775591411" TargetMode="External" /><Relationship Id="rId87" Type="http://schemas.openxmlformats.org/officeDocument/2006/relationships/hyperlink" Target="https://podminky.urs.cz/item/CS_URS_2022_01/998775101" TargetMode="External" /><Relationship Id="rId88" Type="http://schemas.openxmlformats.org/officeDocument/2006/relationships/hyperlink" Target="https://podminky.urs.cz/item/CS_URS_2022_01/998775181" TargetMode="External" /><Relationship Id="rId89" Type="http://schemas.openxmlformats.org/officeDocument/2006/relationships/hyperlink" Target="https://podminky.urs.cz/item/CS_URS_2022_01/776111115" TargetMode="External" /><Relationship Id="rId90" Type="http://schemas.openxmlformats.org/officeDocument/2006/relationships/hyperlink" Target="https://podminky.urs.cz/item/CS_URS_2022_01/776111311" TargetMode="External" /><Relationship Id="rId91" Type="http://schemas.openxmlformats.org/officeDocument/2006/relationships/hyperlink" Target="https://podminky.urs.cz/item/CS_URS_2022_01/776121112" TargetMode="External" /><Relationship Id="rId92" Type="http://schemas.openxmlformats.org/officeDocument/2006/relationships/hyperlink" Target="https://podminky.urs.cz/item/CS_URS_2022_01/776201811" TargetMode="External" /><Relationship Id="rId93" Type="http://schemas.openxmlformats.org/officeDocument/2006/relationships/hyperlink" Target="https://podminky.urs.cz/item/CS_URS_2022_01/776221111" TargetMode="External" /><Relationship Id="rId94" Type="http://schemas.openxmlformats.org/officeDocument/2006/relationships/hyperlink" Target="https://podminky.urs.cz/item/CS_URS_2022_01/776410811" TargetMode="External" /><Relationship Id="rId95" Type="http://schemas.openxmlformats.org/officeDocument/2006/relationships/hyperlink" Target="https://podminky.urs.cz/item/CS_URS_2022_01/776411111" TargetMode="External" /><Relationship Id="rId96" Type="http://schemas.openxmlformats.org/officeDocument/2006/relationships/hyperlink" Target="https://podminky.urs.cz/item/CS_URS_2022_01/998776101" TargetMode="External" /><Relationship Id="rId97" Type="http://schemas.openxmlformats.org/officeDocument/2006/relationships/hyperlink" Target="https://podminky.urs.cz/item/CS_URS_2022_01/998776181" TargetMode="External" /><Relationship Id="rId98" Type="http://schemas.openxmlformats.org/officeDocument/2006/relationships/hyperlink" Target="https://podminky.urs.cz/item/CS_URS_2022_01/998776194" TargetMode="External" /><Relationship Id="rId99" Type="http://schemas.openxmlformats.org/officeDocument/2006/relationships/hyperlink" Target="https://podminky.urs.cz/item/CS_URS_2022_01/998776199" TargetMode="External" /><Relationship Id="rId100" Type="http://schemas.openxmlformats.org/officeDocument/2006/relationships/hyperlink" Target="https://podminky.urs.cz/item/CS_URS_2022_01/781121011" TargetMode="External" /><Relationship Id="rId101" Type="http://schemas.openxmlformats.org/officeDocument/2006/relationships/hyperlink" Target="https://podminky.urs.cz/item/CS_URS_2022_01/781471810" TargetMode="External" /><Relationship Id="rId102" Type="http://schemas.openxmlformats.org/officeDocument/2006/relationships/hyperlink" Target="https://podminky.urs.cz/item/CS_URS_2022_01/781474120" TargetMode="External" /><Relationship Id="rId103" Type="http://schemas.openxmlformats.org/officeDocument/2006/relationships/hyperlink" Target="https://podminky.urs.cz/item/CS_URS_2022_01/781477111" TargetMode="External" /><Relationship Id="rId104" Type="http://schemas.openxmlformats.org/officeDocument/2006/relationships/hyperlink" Target="https://podminky.urs.cz/item/CS_URS_2022_01/781477112" TargetMode="External" /><Relationship Id="rId105" Type="http://schemas.openxmlformats.org/officeDocument/2006/relationships/hyperlink" Target="https://podminky.urs.cz/item/CS_URS_2022_01/998781101" TargetMode="External" /><Relationship Id="rId106" Type="http://schemas.openxmlformats.org/officeDocument/2006/relationships/hyperlink" Target="https://podminky.urs.cz/item/CS_URS_2022_01/998781181" TargetMode="External" /><Relationship Id="rId107" Type="http://schemas.openxmlformats.org/officeDocument/2006/relationships/hyperlink" Target="https://podminky.urs.cz/item/CS_URS_2022_01/998781194" TargetMode="External" /><Relationship Id="rId108" Type="http://schemas.openxmlformats.org/officeDocument/2006/relationships/hyperlink" Target="https://podminky.urs.cz/item/CS_URS_2022_01/998781199" TargetMode="External" /><Relationship Id="rId109" Type="http://schemas.openxmlformats.org/officeDocument/2006/relationships/hyperlink" Target="https://podminky.urs.cz/item/CS_URS_2022_01/784111011" TargetMode="External" /><Relationship Id="rId110" Type="http://schemas.openxmlformats.org/officeDocument/2006/relationships/hyperlink" Target="https://podminky.urs.cz/item/CS_URS_2022_01/784181101" TargetMode="External" /><Relationship Id="rId111" Type="http://schemas.openxmlformats.org/officeDocument/2006/relationships/hyperlink" Target="https://podminky.urs.cz/item/CS_URS_2022_01/784211101" TargetMode="External" /><Relationship Id="rId112" Type="http://schemas.openxmlformats.org/officeDocument/2006/relationships/hyperlink" Target="https://podminky.urs.cz/item/CS_URS_2022_01/784211163" TargetMode="External" /><Relationship Id="rId113" Type="http://schemas.openxmlformats.org/officeDocument/2006/relationships/hyperlink" Target="https://podminky.urs.cz/item/CS_URS_2022_01/784621001" TargetMode="External" /><Relationship Id="rId114" Type="http://schemas.openxmlformats.org/officeDocument/2006/relationships/hyperlink" Target="https://podminky.urs.cz/item/CS_URS_2022_01/784660131" TargetMode="External" /><Relationship Id="rId1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12135101" TargetMode="External" /><Relationship Id="rId2" Type="http://schemas.openxmlformats.org/officeDocument/2006/relationships/hyperlink" Target="https://podminky.urs.cz/item/CS_URS_2022_01/974031144" TargetMode="External" /><Relationship Id="rId3" Type="http://schemas.openxmlformats.org/officeDocument/2006/relationships/hyperlink" Target="https://podminky.urs.cz/item/CS_URS_2022_01/997013211" TargetMode="External" /><Relationship Id="rId4" Type="http://schemas.openxmlformats.org/officeDocument/2006/relationships/hyperlink" Target="https://podminky.urs.cz/item/CS_URS_2022_01/997013501" TargetMode="External" /><Relationship Id="rId5" Type="http://schemas.openxmlformats.org/officeDocument/2006/relationships/hyperlink" Target="https://podminky.urs.cz/item/CS_URS_2022_01/997013509" TargetMode="External" /><Relationship Id="rId6" Type="http://schemas.openxmlformats.org/officeDocument/2006/relationships/hyperlink" Target="https://podminky.urs.cz/item/CS_URS_2022_01/997013631" TargetMode="External" /><Relationship Id="rId7" Type="http://schemas.openxmlformats.org/officeDocument/2006/relationships/hyperlink" Target="https://podminky.urs.cz/item/CS_URS_2022_01/998018001" TargetMode="External" /><Relationship Id="rId8" Type="http://schemas.openxmlformats.org/officeDocument/2006/relationships/hyperlink" Target="https://podminky.urs.cz/item/CS_URS_2022_01/998011018" TargetMode="External" /><Relationship Id="rId9" Type="http://schemas.openxmlformats.org/officeDocument/2006/relationships/hyperlink" Target="https://podminky.urs.cz/item/CS_URS_2022_01/998011019" TargetMode="External" /><Relationship Id="rId10" Type="http://schemas.openxmlformats.org/officeDocument/2006/relationships/hyperlink" Target="https://podminky.urs.cz/item/CS_URS_2022_01/721140802" TargetMode="External" /><Relationship Id="rId11" Type="http://schemas.openxmlformats.org/officeDocument/2006/relationships/hyperlink" Target="https://podminky.urs.cz/item/CS_URS_2022_01/721140806" TargetMode="External" /><Relationship Id="rId12" Type="http://schemas.openxmlformats.org/officeDocument/2006/relationships/hyperlink" Target="https://podminky.urs.cz/item/CS_URS_2022_01/721174043" TargetMode="External" /><Relationship Id="rId13" Type="http://schemas.openxmlformats.org/officeDocument/2006/relationships/hyperlink" Target="https://podminky.urs.cz/item/CS_URS_2022_01/721174045" TargetMode="External" /><Relationship Id="rId14" Type="http://schemas.openxmlformats.org/officeDocument/2006/relationships/hyperlink" Target="https://podminky.urs.cz/item/CS_URS_2022_01/721194105" TargetMode="External" /><Relationship Id="rId15" Type="http://schemas.openxmlformats.org/officeDocument/2006/relationships/hyperlink" Target="https://podminky.urs.cz/item/CS_URS_2022_01/721194109" TargetMode="External" /><Relationship Id="rId16" Type="http://schemas.openxmlformats.org/officeDocument/2006/relationships/hyperlink" Target="https://podminky.urs.cz/item/CS_URS_2022_01/721220801" TargetMode="External" /><Relationship Id="rId17" Type="http://schemas.openxmlformats.org/officeDocument/2006/relationships/hyperlink" Target="https://podminky.urs.cz/item/CS_URS_2022_01/721290111" TargetMode="External" /><Relationship Id="rId18" Type="http://schemas.openxmlformats.org/officeDocument/2006/relationships/hyperlink" Target="https://podminky.urs.cz/item/CS_URS_2022_01/998721103" TargetMode="External" /><Relationship Id="rId19" Type="http://schemas.openxmlformats.org/officeDocument/2006/relationships/hyperlink" Target="https://podminky.urs.cz/item/CS_URS_2022_01/998721181" TargetMode="External" /><Relationship Id="rId20" Type="http://schemas.openxmlformats.org/officeDocument/2006/relationships/hyperlink" Target="https://podminky.urs.cz/item/CS_URS_2022_01/998721194" TargetMode="External" /><Relationship Id="rId21" Type="http://schemas.openxmlformats.org/officeDocument/2006/relationships/hyperlink" Target="https://podminky.urs.cz/item/CS_URS_2022_01/998721199" TargetMode="External" /><Relationship Id="rId22" Type="http://schemas.openxmlformats.org/officeDocument/2006/relationships/hyperlink" Target="https://podminky.urs.cz/item/CS_URS_2022_01/722170801" TargetMode="External" /><Relationship Id="rId23" Type="http://schemas.openxmlformats.org/officeDocument/2006/relationships/hyperlink" Target="https://podminky.urs.cz/item/CS_URS_2022_01/722176112" TargetMode="External" /><Relationship Id="rId24" Type="http://schemas.openxmlformats.org/officeDocument/2006/relationships/hyperlink" Target="https://podminky.urs.cz/item/CS_URS_2022_01/722179192" TargetMode="External" /><Relationship Id="rId25" Type="http://schemas.openxmlformats.org/officeDocument/2006/relationships/hyperlink" Target="https://podminky.urs.cz/item/CS_URS_2022_01/722181221" TargetMode="External" /><Relationship Id="rId26" Type="http://schemas.openxmlformats.org/officeDocument/2006/relationships/hyperlink" Target="https://podminky.urs.cz/item/CS_URS_2022_01/722220111" TargetMode="External" /><Relationship Id="rId27" Type="http://schemas.openxmlformats.org/officeDocument/2006/relationships/hyperlink" Target="https://podminky.urs.cz/item/CS_URS_2022_01/722220121" TargetMode="External" /><Relationship Id="rId28" Type="http://schemas.openxmlformats.org/officeDocument/2006/relationships/hyperlink" Target="https://podminky.urs.cz/item/CS_URS_2022_01/722231222" TargetMode="External" /><Relationship Id="rId29" Type="http://schemas.openxmlformats.org/officeDocument/2006/relationships/hyperlink" Target="https://podminky.urs.cz/item/CS_URS_2022_01/722240122" TargetMode="External" /><Relationship Id="rId30" Type="http://schemas.openxmlformats.org/officeDocument/2006/relationships/hyperlink" Target="https://podminky.urs.cz/item/CS_URS_2022_01/722290234" TargetMode="External" /><Relationship Id="rId31" Type="http://schemas.openxmlformats.org/officeDocument/2006/relationships/hyperlink" Target="https://podminky.urs.cz/item/CS_URS_2022_01/998722103" TargetMode="External" /><Relationship Id="rId32" Type="http://schemas.openxmlformats.org/officeDocument/2006/relationships/hyperlink" Target="https://podminky.urs.cz/item/CS_URS_2022_01/998722181" TargetMode="External" /><Relationship Id="rId33" Type="http://schemas.openxmlformats.org/officeDocument/2006/relationships/hyperlink" Target="https://podminky.urs.cz/item/CS_URS_2022_01/998722194" TargetMode="External" /><Relationship Id="rId34" Type="http://schemas.openxmlformats.org/officeDocument/2006/relationships/hyperlink" Target="https://podminky.urs.cz/item/CS_URS_2022_01/998722199" TargetMode="External" /><Relationship Id="rId35" Type="http://schemas.openxmlformats.org/officeDocument/2006/relationships/hyperlink" Target="https://podminky.urs.cz/item/CS_URS_2022_01/725110811" TargetMode="External" /><Relationship Id="rId36" Type="http://schemas.openxmlformats.org/officeDocument/2006/relationships/hyperlink" Target="https://podminky.urs.cz/item/CS_URS_2022_01/725111231" TargetMode="External" /><Relationship Id="rId37" Type="http://schemas.openxmlformats.org/officeDocument/2006/relationships/hyperlink" Target="https://podminky.urs.cz/item/CS_URS_2022_01/725112001" TargetMode="External" /><Relationship Id="rId38" Type="http://schemas.openxmlformats.org/officeDocument/2006/relationships/hyperlink" Target="https://podminky.urs.cz/item/CS_URS_2022_01/725210821" TargetMode="External" /><Relationship Id="rId39" Type="http://schemas.openxmlformats.org/officeDocument/2006/relationships/hyperlink" Target="https://podminky.urs.cz/item/CS_URS_2022_01/725310823" TargetMode="External" /><Relationship Id="rId40" Type="http://schemas.openxmlformats.org/officeDocument/2006/relationships/hyperlink" Target="https://podminky.urs.cz/item/CS_URS_2022_01/725810811" TargetMode="External" /><Relationship Id="rId41" Type="http://schemas.openxmlformats.org/officeDocument/2006/relationships/hyperlink" Target="https://podminky.urs.cz/item/CS_URS_2022_01/725813111" TargetMode="External" /><Relationship Id="rId42" Type="http://schemas.openxmlformats.org/officeDocument/2006/relationships/hyperlink" Target="https://podminky.urs.cz/item/CS_URS_2022_01/725820801" TargetMode="External" /><Relationship Id="rId43" Type="http://schemas.openxmlformats.org/officeDocument/2006/relationships/hyperlink" Target="https://podminky.urs.cz/item/CS_URS_2022_01/725821321" TargetMode="External" /><Relationship Id="rId44" Type="http://schemas.openxmlformats.org/officeDocument/2006/relationships/hyperlink" Target="https://podminky.urs.cz/item/CS_URS_2022_01/725840850" TargetMode="External" /><Relationship Id="rId45" Type="http://schemas.openxmlformats.org/officeDocument/2006/relationships/hyperlink" Target="https://podminky.urs.cz/item/CS_URS_2022_01/725862103" TargetMode="External" /><Relationship Id="rId46" Type="http://schemas.openxmlformats.org/officeDocument/2006/relationships/hyperlink" Target="https://podminky.urs.cz/item/CS_URS_2022_01/998725101" TargetMode="External" /><Relationship Id="rId47" Type="http://schemas.openxmlformats.org/officeDocument/2006/relationships/hyperlink" Target="https://podminky.urs.cz/item/CS_URS_2022_01/998725181" TargetMode="External" /><Relationship Id="rId48" Type="http://schemas.openxmlformats.org/officeDocument/2006/relationships/hyperlink" Target="https://podminky.urs.cz/item/CS_URS_2022_01/998725194" TargetMode="External" /><Relationship Id="rId49" Type="http://schemas.openxmlformats.org/officeDocument/2006/relationships/hyperlink" Target="https://podminky.urs.cz/item/CS_URS_2022_01/998725199" TargetMode="External" /><Relationship Id="rId50" Type="http://schemas.openxmlformats.org/officeDocument/2006/relationships/hyperlink" Target="https://podminky.urs.cz/item/CS_URS_2022_01/727121101" TargetMode="External" /><Relationship Id="rId5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12135101" TargetMode="External" /><Relationship Id="rId2" Type="http://schemas.openxmlformats.org/officeDocument/2006/relationships/hyperlink" Target="https://podminky.urs.cz/item/CS_URS_2022_01/973031324" TargetMode="External" /><Relationship Id="rId3" Type="http://schemas.openxmlformats.org/officeDocument/2006/relationships/hyperlink" Target="https://podminky.urs.cz/item/CS_URS_2022_01/974031121" TargetMode="External" /><Relationship Id="rId4" Type="http://schemas.openxmlformats.org/officeDocument/2006/relationships/hyperlink" Target="https://podminky.urs.cz/item/CS_URS_2022_01/977131110" TargetMode="External" /><Relationship Id="rId5" Type="http://schemas.openxmlformats.org/officeDocument/2006/relationships/hyperlink" Target="https://podminky.urs.cz/item/CS_URS_2022_01/997013211" TargetMode="External" /><Relationship Id="rId6" Type="http://schemas.openxmlformats.org/officeDocument/2006/relationships/hyperlink" Target="https://podminky.urs.cz/item/CS_URS_2021_02/997013501" TargetMode="External" /><Relationship Id="rId7" Type="http://schemas.openxmlformats.org/officeDocument/2006/relationships/hyperlink" Target="https://podminky.urs.cz/item/CS_URS_2021_02/997013509" TargetMode="External" /><Relationship Id="rId8" Type="http://schemas.openxmlformats.org/officeDocument/2006/relationships/hyperlink" Target="https://podminky.urs.cz/item/CS_URS_2021_02/997013631" TargetMode="External" /><Relationship Id="rId9" Type="http://schemas.openxmlformats.org/officeDocument/2006/relationships/hyperlink" Target="https://podminky.urs.cz/item/CS_URS_2022_01/998018011" TargetMode="External" /><Relationship Id="rId10" Type="http://schemas.openxmlformats.org/officeDocument/2006/relationships/hyperlink" Target="https://podminky.urs.cz/item/CS_URS_2022_01/998011018" TargetMode="External" /><Relationship Id="rId11" Type="http://schemas.openxmlformats.org/officeDocument/2006/relationships/hyperlink" Target="https://podminky.urs.cz/item/CS_URS_2022_01/998011019" TargetMode="External" /><Relationship Id="rId12" Type="http://schemas.openxmlformats.org/officeDocument/2006/relationships/hyperlink" Target="https://podminky.urs.cz/item/CS_URS_2022_01/741112001" TargetMode="External" /><Relationship Id="rId13" Type="http://schemas.openxmlformats.org/officeDocument/2006/relationships/hyperlink" Target="https://podminky.urs.cz/item/CS_URS_2022_01/741120401" TargetMode="External" /><Relationship Id="rId14" Type="http://schemas.openxmlformats.org/officeDocument/2006/relationships/hyperlink" Target="https://podminky.urs.cz/item/CS_URS_2022_01/741122015" TargetMode="External" /><Relationship Id="rId15" Type="http://schemas.openxmlformats.org/officeDocument/2006/relationships/hyperlink" Target="https://podminky.urs.cz/item/CS_URS_2022_01/741122016" TargetMode="External" /><Relationship Id="rId16" Type="http://schemas.openxmlformats.org/officeDocument/2006/relationships/hyperlink" Target="https://podminky.urs.cz/item/CS_URS_2022_01/741122032" TargetMode="External" /><Relationship Id="rId17" Type="http://schemas.openxmlformats.org/officeDocument/2006/relationships/hyperlink" Target="https://podminky.urs.cz/item/CS_URS_2022_01/741210833" TargetMode="External" /><Relationship Id="rId18" Type="http://schemas.openxmlformats.org/officeDocument/2006/relationships/hyperlink" Target="https://podminky.urs.cz/item/CS_URS_2022_01/741213843" TargetMode="External" /><Relationship Id="rId19" Type="http://schemas.openxmlformats.org/officeDocument/2006/relationships/hyperlink" Target="https://podminky.urs.cz/item/CS_URS_2022_01/741310111" TargetMode="External" /><Relationship Id="rId20" Type="http://schemas.openxmlformats.org/officeDocument/2006/relationships/hyperlink" Target="https://podminky.urs.cz/item/CS_URS_2022_01/741313002" TargetMode="External" /><Relationship Id="rId21" Type="http://schemas.openxmlformats.org/officeDocument/2006/relationships/hyperlink" Target="https://podminky.urs.cz/item/CS_URS_2022_01/741370011" TargetMode="External" /><Relationship Id="rId22" Type="http://schemas.openxmlformats.org/officeDocument/2006/relationships/hyperlink" Target="https://podminky.urs.cz/item/CS_URS_2022_01/741810001" TargetMode="External" /><Relationship Id="rId23" Type="http://schemas.openxmlformats.org/officeDocument/2006/relationships/hyperlink" Target="https://podminky.urs.cz/item/CS_URS_2022_01/998741201" TargetMode="External" /><Relationship Id="rId24" Type="http://schemas.openxmlformats.org/officeDocument/2006/relationships/hyperlink" Target="https://podminky.urs.cz/item/CS_URS_2022_01/998741294" TargetMode="External" /><Relationship Id="rId25" Type="http://schemas.openxmlformats.org/officeDocument/2006/relationships/hyperlink" Target="https://podminky.urs.cz/item/CS_URS_2022_01/998741299" TargetMode="External" /><Relationship Id="rId2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3254000" TargetMode="External" /><Relationship Id="rId2" Type="http://schemas.openxmlformats.org/officeDocument/2006/relationships/hyperlink" Target="https://podminky.urs.cz/item/CS_URS_2022_01/020001000" TargetMode="External" /><Relationship Id="rId3" Type="http://schemas.openxmlformats.org/officeDocument/2006/relationships/hyperlink" Target="https://podminky.urs.cz/item/CS_URS_2022_01/030001000" TargetMode="External" /><Relationship Id="rId4" Type="http://schemas.openxmlformats.org/officeDocument/2006/relationships/hyperlink" Target="https://podminky.urs.cz/item/CS_URS_2022_01/039002000" TargetMode="External" /><Relationship Id="rId5" Type="http://schemas.openxmlformats.org/officeDocument/2006/relationships/hyperlink" Target="https://podminky.urs.cz/item/CS_URS_2022_01/043103000" TargetMode="External" /><Relationship Id="rId6" Type="http://schemas.openxmlformats.org/officeDocument/2006/relationships/hyperlink" Target="https://podminky.urs.cz/item/CS_URS_2022_01/045002000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2022/07/03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Muzejní expozice, Slezská 13/390, Ostrava Hrabůvka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Ostrava, Slezská 13/390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20. 10. 2022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Úřad městského obvodu Ostrava Jih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Petr Fraš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Petr Fraš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Stavební část 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Stavební část '!P98</f>
        <v>0</v>
      </c>
      <c r="AV55" s="121">
        <f>'01 - Stavební část '!J33</f>
        <v>0</v>
      </c>
      <c r="AW55" s="121">
        <f>'01 - Stavební část '!J34</f>
        <v>0</v>
      </c>
      <c r="AX55" s="121">
        <f>'01 - Stavební část '!J35</f>
        <v>0</v>
      </c>
      <c r="AY55" s="121">
        <f>'01 - Stavební část '!J36</f>
        <v>0</v>
      </c>
      <c r="AZ55" s="121">
        <f>'01 - Stavební část '!F33</f>
        <v>0</v>
      </c>
      <c r="BA55" s="121">
        <f>'01 - Stavební část '!F34</f>
        <v>0</v>
      </c>
      <c r="BB55" s="121">
        <f>'01 - Stavební část '!F35</f>
        <v>0</v>
      </c>
      <c r="BC55" s="121">
        <f>'01 - Stavební část '!F36</f>
        <v>0</v>
      </c>
      <c r="BD55" s="123">
        <f>'01 - Stavební část 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ZTI'!J30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ZTI'!P89</f>
        <v>0</v>
      </c>
      <c r="AV56" s="121">
        <f>'02 - ZTI'!J33</f>
        <v>0</v>
      </c>
      <c r="AW56" s="121">
        <f>'02 - ZTI'!J34</f>
        <v>0</v>
      </c>
      <c r="AX56" s="121">
        <f>'02 - ZTI'!J35</f>
        <v>0</v>
      </c>
      <c r="AY56" s="121">
        <f>'02 - ZTI'!J36</f>
        <v>0</v>
      </c>
      <c r="AZ56" s="121">
        <f>'02 - ZTI'!F33</f>
        <v>0</v>
      </c>
      <c r="BA56" s="121">
        <f>'02 - ZTI'!F34</f>
        <v>0</v>
      </c>
      <c r="BB56" s="121">
        <f>'02 - ZTI'!F35</f>
        <v>0</v>
      </c>
      <c r="BC56" s="121">
        <f>'02 - ZTI'!F36</f>
        <v>0</v>
      </c>
      <c r="BD56" s="123">
        <f>'02 - ZTI'!F37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Vytápění'!J30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Vytápění'!P81</f>
        <v>0</v>
      </c>
      <c r="AV57" s="121">
        <f>'03 - Vytápění'!J33</f>
        <v>0</v>
      </c>
      <c r="AW57" s="121">
        <f>'03 - Vytápění'!J34</f>
        <v>0</v>
      </c>
      <c r="AX57" s="121">
        <f>'03 - Vytápění'!J35</f>
        <v>0</v>
      </c>
      <c r="AY57" s="121">
        <f>'03 - Vytápění'!J36</f>
        <v>0</v>
      </c>
      <c r="AZ57" s="121">
        <f>'03 - Vytápění'!F33</f>
        <v>0</v>
      </c>
      <c r="BA57" s="121">
        <f>'03 - Vytápění'!F34</f>
        <v>0</v>
      </c>
      <c r="BB57" s="121">
        <f>'03 - Vytápění'!F35</f>
        <v>0</v>
      </c>
      <c r="BC57" s="121">
        <f>'03 - Vytápění'!F36</f>
        <v>0</v>
      </c>
      <c r="BD57" s="123">
        <f>'03 - Vytápění'!F37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Elektroinstalace 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'04 - Elektroinstalace '!P86</f>
        <v>0</v>
      </c>
      <c r="AV58" s="121">
        <f>'04 - Elektroinstalace '!J33</f>
        <v>0</v>
      </c>
      <c r="AW58" s="121">
        <f>'04 - Elektroinstalace '!J34</f>
        <v>0</v>
      </c>
      <c r="AX58" s="121">
        <f>'04 - Elektroinstalace '!J35</f>
        <v>0</v>
      </c>
      <c r="AY58" s="121">
        <f>'04 - Elektroinstalace '!J36</f>
        <v>0</v>
      </c>
      <c r="AZ58" s="121">
        <f>'04 - Elektroinstalace '!F33</f>
        <v>0</v>
      </c>
      <c r="BA58" s="121">
        <f>'04 - Elektroinstalace '!F34</f>
        <v>0</v>
      </c>
      <c r="BB58" s="121">
        <f>'04 - Elektroinstalace '!F35</f>
        <v>0</v>
      </c>
      <c r="BC58" s="121">
        <f>'04 - Elektroinstalace '!F36</f>
        <v>0</v>
      </c>
      <c r="BD58" s="123">
        <f>'04 - Elektroinstalace 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79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VRN'!J30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5">
        <v>0</v>
      </c>
      <c r="AT59" s="126">
        <f>ROUND(SUM(AV59:AW59),2)</f>
        <v>0</v>
      </c>
      <c r="AU59" s="127">
        <f>'05 - VRN'!P84</f>
        <v>0</v>
      </c>
      <c r="AV59" s="126">
        <f>'05 - VRN'!J33</f>
        <v>0</v>
      </c>
      <c r="AW59" s="126">
        <f>'05 - VRN'!J34</f>
        <v>0</v>
      </c>
      <c r="AX59" s="126">
        <f>'05 - VRN'!J35</f>
        <v>0</v>
      </c>
      <c r="AY59" s="126">
        <f>'05 - VRN'!J36</f>
        <v>0</v>
      </c>
      <c r="AZ59" s="126">
        <f>'05 - VRN'!F33</f>
        <v>0</v>
      </c>
      <c r="BA59" s="126">
        <f>'05 - VRN'!F34</f>
        <v>0</v>
      </c>
      <c r="BB59" s="126">
        <f>'05 - VRN'!F35</f>
        <v>0</v>
      </c>
      <c r="BC59" s="126">
        <f>'05 - VRN'!F36</f>
        <v>0</v>
      </c>
      <c r="BD59" s="128">
        <f>'05 - VRN'!F37</f>
        <v>0</v>
      </c>
      <c r="BE59" s="7"/>
      <c r="BT59" s="124" t="s">
        <v>79</v>
      </c>
      <c r="BV59" s="124" t="s">
        <v>73</v>
      </c>
      <c r="BW59" s="124" t="s">
        <v>93</v>
      </c>
      <c r="BX59" s="124" t="s">
        <v>5</v>
      </c>
      <c r="CL59" s="124" t="s">
        <v>19</v>
      </c>
      <c r="CM59" s="124" t="s">
        <v>81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/yCZXOoDGu9ccXU9vfUDYwtA+52XHq6wZ9FWb4ojO7BhA76YAwsj8T7HXOW54dsBncZ99pWxWo91+inecGdmxA==" hashValue="Oy3LundeFi398Fjgu6Kts6X101fW8U5izTLGmUZN3k+a0bXbrYTcxzZJEbRzruQCiYVv40GGKHK0HpGHXI+pq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 '!C2" display="/"/>
    <hyperlink ref="A56" location="'02 - ZTI'!C2" display="/"/>
    <hyperlink ref="A57" location="'03 - Vytápění'!C2" display="/"/>
    <hyperlink ref="A58" location="'04 - Elektroinstalace '!C2" display="/"/>
    <hyperlink ref="A59" location="'05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Muzejní expozice, Slezská 13/390, Ostrava Hrabůvka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ROUND((SUM(BE98:BE659)),  2)</f>
        <v>0</v>
      </c>
      <c r="G33" s="39"/>
      <c r="H33" s="39"/>
      <c r="I33" s="149">
        <v>0.20999999999999999</v>
      </c>
      <c r="J33" s="148">
        <f>ROUND(((SUM(BE98:BE659))*I33),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ROUND((SUM(BF98:BF659)),  2)</f>
        <v>0</v>
      </c>
      <c r="G34" s="39"/>
      <c r="H34" s="39"/>
      <c r="I34" s="149">
        <v>0.14999999999999999</v>
      </c>
      <c r="J34" s="148">
        <f>ROUND(((SUM(BF98:BF659))*I34),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ROUND((SUM(BG98:BG659)),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ROUND((SUM(BH98:BH659)),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ROUND((SUM(BI98:BI659)),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Muzejní expozice, Slezská 13/390, Ostrava Hrabůvka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01 - Stavební část 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Ostrava, Slezská 13/390</v>
      </c>
      <c r="G52" s="41"/>
      <c r="H52" s="41"/>
      <c r="I52" s="33" t="s">
        <v>23</v>
      </c>
      <c r="J52" s="73" t="str">
        <f>IF(J12="","",J12)</f>
        <v>20. 10. 2022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J99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J100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103</v>
      </c>
      <c r="E62" s="175"/>
      <c r="F62" s="175"/>
      <c r="G62" s="175"/>
      <c r="H62" s="175"/>
      <c r="I62" s="175"/>
      <c r="J62" s="176">
        <f>J124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104</v>
      </c>
      <c r="E63" s="175"/>
      <c r="F63" s="175"/>
      <c r="G63" s="175"/>
      <c r="H63" s="175"/>
      <c r="I63" s="175"/>
      <c r="J63" s="176">
        <f>J137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105</v>
      </c>
      <c r="E64" s="175"/>
      <c r="F64" s="175"/>
      <c r="G64" s="175"/>
      <c r="H64" s="175"/>
      <c r="I64" s="175"/>
      <c r="J64" s="176">
        <f>J196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106</v>
      </c>
      <c r="E65" s="175"/>
      <c r="F65" s="175"/>
      <c r="G65" s="175"/>
      <c r="H65" s="175"/>
      <c r="I65" s="175"/>
      <c r="J65" s="176">
        <f>J268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107</v>
      </c>
      <c r="E66" s="175"/>
      <c r="F66" s="175"/>
      <c r="G66" s="175"/>
      <c r="H66" s="175"/>
      <c r="I66" s="175"/>
      <c r="J66" s="176">
        <f>J278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108</v>
      </c>
      <c r="E67" s="169"/>
      <c r="F67" s="169"/>
      <c r="G67" s="169"/>
      <c r="H67" s="169"/>
      <c r="I67" s="169"/>
      <c r="J67" s="170">
        <f>J286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109</v>
      </c>
      <c r="E68" s="175"/>
      <c r="F68" s="175"/>
      <c r="G68" s="175"/>
      <c r="H68" s="175"/>
      <c r="I68" s="175"/>
      <c r="J68" s="176">
        <f>J287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110</v>
      </c>
      <c r="E69" s="175"/>
      <c r="F69" s="175"/>
      <c r="G69" s="175"/>
      <c r="H69" s="175"/>
      <c r="I69" s="175"/>
      <c r="J69" s="176">
        <f>J311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111</v>
      </c>
      <c r="E70" s="175"/>
      <c r="F70" s="175"/>
      <c r="G70" s="175"/>
      <c r="H70" s="175"/>
      <c r="I70" s="175"/>
      <c r="J70" s="176">
        <f>J316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112</v>
      </c>
      <c r="E71" s="175"/>
      <c r="F71" s="175"/>
      <c r="G71" s="175"/>
      <c r="H71" s="175"/>
      <c r="I71" s="175"/>
      <c r="J71" s="176">
        <f>J341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113</v>
      </c>
      <c r="E72" s="175"/>
      <c r="F72" s="175"/>
      <c r="G72" s="175"/>
      <c r="H72" s="175"/>
      <c r="I72" s="175"/>
      <c r="J72" s="176">
        <f>J405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114</v>
      </c>
      <c r="E73" s="175"/>
      <c r="F73" s="175"/>
      <c r="G73" s="175"/>
      <c r="H73" s="175"/>
      <c r="I73" s="175"/>
      <c r="J73" s="176">
        <f>J412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115</v>
      </c>
      <c r="E74" s="175"/>
      <c r="F74" s="175"/>
      <c r="G74" s="175"/>
      <c r="H74" s="175"/>
      <c r="I74" s="175"/>
      <c r="J74" s="176">
        <f>J480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116</v>
      </c>
      <c r="E75" s="175"/>
      <c r="F75" s="175"/>
      <c r="G75" s="175"/>
      <c r="H75" s="175"/>
      <c r="I75" s="175"/>
      <c r="J75" s="176">
        <f>J510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117</v>
      </c>
      <c r="E76" s="175"/>
      <c r="F76" s="175"/>
      <c r="G76" s="175"/>
      <c r="H76" s="175"/>
      <c r="I76" s="175"/>
      <c r="J76" s="176">
        <f>J540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118</v>
      </c>
      <c r="E77" s="175"/>
      <c r="F77" s="175"/>
      <c r="G77" s="175"/>
      <c r="H77" s="175"/>
      <c r="I77" s="175"/>
      <c r="J77" s="176">
        <f>J585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119</v>
      </c>
      <c r="E78" s="175"/>
      <c r="F78" s="175"/>
      <c r="G78" s="175"/>
      <c r="H78" s="175"/>
      <c r="I78" s="175"/>
      <c r="J78" s="176">
        <f>J619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120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61" t="str">
        <f>E7</f>
        <v>Muzejní expozice, Slezská 13/390, Ostrava Hrabůvka</v>
      </c>
      <c r="F88" s="33"/>
      <c r="G88" s="33"/>
      <c r="H88" s="33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95</v>
      </c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E9</f>
        <v xml:space="preserve">01 - Stavební část </v>
      </c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F12</f>
        <v>Ostrava, Slezská 13/390</v>
      </c>
      <c r="G92" s="41"/>
      <c r="H92" s="41"/>
      <c r="I92" s="33" t="s">
        <v>23</v>
      </c>
      <c r="J92" s="73" t="str">
        <f>IF(J12="","",J12)</f>
        <v>20. 10. 2022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E15</f>
        <v>Úřad městského obvodu Ostrava Jih</v>
      </c>
      <c r="G94" s="41"/>
      <c r="H94" s="41"/>
      <c r="I94" s="33" t="s">
        <v>31</v>
      </c>
      <c r="J94" s="37" t="str">
        <f>E21</f>
        <v>Ing. Petr Fraš</v>
      </c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29</v>
      </c>
      <c r="D95" s="41"/>
      <c r="E95" s="41"/>
      <c r="F95" s="28" t="str">
        <f>IF(E18="","",E18)</f>
        <v>Vyplň údaj</v>
      </c>
      <c r="G95" s="41"/>
      <c r="H95" s="41"/>
      <c r="I95" s="33" t="s">
        <v>34</v>
      </c>
      <c r="J95" s="37" t="str">
        <f>E24</f>
        <v>Ing. Petr Fraš</v>
      </c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78"/>
      <c r="B97" s="179"/>
      <c r="C97" s="180" t="s">
        <v>121</v>
      </c>
      <c r="D97" s="181" t="s">
        <v>56</v>
      </c>
      <c r="E97" s="181" t="s">
        <v>52</v>
      </c>
      <c r="F97" s="181" t="s">
        <v>53</v>
      </c>
      <c r="G97" s="181" t="s">
        <v>122</v>
      </c>
      <c r="H97" s="181" t="s">
        <v>123</v>
      </c>
      <c r="I97" s="181" t="s">
        <v>124</v>
      </c>
      <c r="J97" s="181" t="s">
        <v>99</v>
      </c>
      <c r="K97" s="182" t="s">
        <v>125</v>
      </c>
      <c r="L97" s="183"/>
      <c r="M97" s="93" t="s">
        <v>19</v>
      </c>
      <c r="N97" s="94" t="s">
        <v>41</v>
      </c>
      <c r="O97" s="94" t="s">
        <v>126</v>
      </c>
      <c r="P97" s="94" t="s">
        <v>127</v>
      </c>
      <c r="Q97" s="94" t="s">
        <v>128</v>
      </c>
      <c r="R97" s="94" t="s">
        <v>129</v>
      </c>
      <c r="S97" s="94" t="s">
        <v>130</v>
      </c>
      <c r="T97" s="95" t="s">
        <v>131</v>
      </c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</row>
    <row r="98" s="2" customFormat="1" ht="22.8" customHeight="1">
      <c r="A98" s="39"/>
      <c r="B98" s="40"/>
      <c r="C98" s="100" t="s">
        <v>132</v>
      </c>
      <c r="D98" s="41"/>
      <c r="E98" s="41"/>
      <c r="F98" s="41"/>
      <c r="G98" s="41"/>
      <c r="H98" s="41"/>
      <c r="I98" s="41"/>
      <c r="J98" s="184">
        <f>BK98</f>
        <v>0</v>
      </c>
      <c r="K98" s="41"/>
      <c r="L98" s="45"/>
      <c r="M98" s="96"/>
      <c r="N98" s="185"/>
      <c r="O98" s="97"/>
      <c r="P98" s="186">
        <f>P99+P286</f>
        <v>0</v>
      </c>
      <c r="Q98" s="97"/>
      <c r="R98" s="186">
        <f>R99+R286</f>
        <v>23.042327419999999</v>
      </c>
      <c r="S98" s="97"/>
      <c r="T98" s="187">
        <f>T99+T286</f>
        <v>32.621951360000004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70</v>
      </c>
      <c r="AU98" s="18" t="s">
        <v>100</v>
      </c>
      <c r="BK98" s="188">
        <f>BK99+BK286</f>
        <v>0</v>
      </c>
    </row>
    <row r="99" s="12" customFormat="1" ht="25.92" customHeight="1">
      <c r="A99" s="12"/>
      <c r="B99" s="189"/>
      <c r="C99" s="190"/>
      <c r="D99" s="191" t="s">
        <v>70</v>
      </c>
      <c r="E99" s="192" t="s">
        <v>133</v>
      </c>
      <c r="F99" s="192" t="s">
        <v>134</v>
      </c>
      <c r="G99" s="190"/>
      <c r="H99" s="190"/>
      <c r="I99" s="193"/>
      <c r="J99" s="194">
        <f>BK99</f>
        <v>0</v>
      </c>
      <c r="K99" s="190"/>
      <c r="L99" s="195"/>
      <c r="M99" s="196"/>
      <c r="N99" s="197"/>
      <c r="O99" s="197"/>
      <c r="P99" s="198">
        <f>P100+P124+P137+P196+P268+P278</f>
        <v>0</v>
      </c>
      <c r="Q99" s="197"/>
      <c r="R99" s="198">
        <f>R100+R124+R137+R196+R268+R278</f>
        <v>14.417986390000001</v>
      </c>
      <c r="S99" s="197"/>
      <c r="T99" s="199">
        <f>T100+T124+T137+T196+T268+T278</f>
        <v>28.010907000000003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79</v>
      </c>
      <c r="AT99" s="201" t="s">
        <v>70</v>
      </c>
      <c r="AU99" s="201" t="s">
        <v>71</v>
      </c>
      <c r="AY99" s="200" t="s">
        <v>135</v>
      </c>
      <c r="BK99" s="202">
        <f>BK100+BK124+BK137+BK196+BK268+BK278</f>
        <v>0</v>
      </c>
    </row>
    <row r="100" s="12" customFormat="1" ht="22.8" customHeight="1">
      <c r="A100" s="12"/>
      <c r="B100" s="189"/>
      <c r="C100" s="190"/>
      <c r="D100" s="191" t="s">
        <v>70</v>
      </c>
      <c r="E100" s="203" t="s">
        <v>136</v>
      </c>
      <c r="F100" s="203" t="s">
        <v>137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SUM(P101:P123)</f>
        <v>0</v>
      </c>
      <c r="Q100" s="197"/>
      <c r="R100" s="198">
        <f>SUM(R101:R123)</f>
        <v>2.0453859699999999</v>
      </c>
      <c r="S100" s="197"/>
      <c r="T100" s="199">
        <f>SUM(T101:T123)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79</v>
      </c>
      <c r="AT100" s="201" t="s">
        <v>70</v>
      </c>
      <c r="AU100" s="201" t="s">
        <v>79</v>
      </c>
      <c r="AY100" s="200" t="s">
        <v>135</v>
      </c>
      <c r="BK100" s="202">
        <f>SUM(BK101:BK123)</f>
        <v>0</v>
      </c>
    </row>
    <row r="101" s="2" customFormat="1" ht="24.15" customHeight="1">
      <c r="A101" s="39"/>
      <c r="B101" s="40"/>
      <c r="C101" s="205" t="s">
        <v>79</v>
      </c>
      <c r="D101" s="205" t="s">
        <v>138</v>
      </c>
      <c r="E101" s="206" t="s">
        <v>139</v>
      </c>
      <c r="F101" s="207" t="s">
        <v>140</v>
      </c>
      <c r="G101" s="208" t="s">
        <v>141</v>
      </c>
      <c r="H101" s="209">
        <v>6.1920000000000002</v>
      </c>
      <c r="I101" s="210"/>
      <c r="J101" s="211">
        <f>ROUND(I101*H101,2)</f>
        <v>0</v>
      </c>
      <c r="K101" s="207" t="s">
        <v>142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0.16930999999999999</v>
      </c>
      <c r="R101" s="214">
        <f>Q101*H101</f>
        <v>1.04836752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143</v>
      </c>
      <c r="AT101" s="216" t="s">
        <v>138</v>
      </c>
      <c r="AU101" s="216" t="s">
        <v>81</v>
      </c>
      <c r="AY101" s="18" t="s">
        <v>135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143</v>
      </c>
      <c r="BM101" s="216" t="s">
        <v>144</v>
      </c>
    </row>
    <row r="102" s="2" customFormat="1">
      <c r="A102" s="39"/>
      <c r="B102" s="40"/>
      <c r="C102" s="41"/>
      <c r="D102" s="218" t="s">
        <v>145</v>
      </c>
      <c r="E102" s="41"/>
      <c r="F102" s="219" t="s">
        <v>146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145</v>
      </c>
      <c r="AU102" s="18" t="s">
        <v>81</v>
      </c>
    </row>
    <row r="103" s="13" customFormat="1">
      <c r="A103" s="13"/>
      <c r="B103" s="223"/>
      <c r="C103" s="224"/>
      <c r="D103" s="225" t="s">
        <v>147</v>
      </c>
      <c r="E103" s="226" t="s">
        <v>19</v>
      </c>
      <c r="F103" s="227" t="s">
        <v>148</v>
      </c>
      <c r="G103" s="224"/>
      <c r="H103" s="226" t="s">
        <v>19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147</v>
      </c>
      <c r="AU103" s="233" t="s">
        <v>81</v>
      </c>
      <c r="AV103" s="13" t="s">
        <v>79</v>
      </c>
      <c r="AW103" s="13" t="s">
        <v>33</v>
      </c>
      <c r="AX103" s="13" t="s">
        <v>71</v>
      </c>
      <c r="AY103" s="233" t="s">
        <v>135</v>
      </c>
    </row>
    <row r="104" s="14" customFormat="1">
      <c r="A104" s="14"/>
      <c r="B104" s="234"/>
      <c r="C104" s="235"/>
      <c r="D104" s="225" t="s">
        <v>147</v>
      </c>
      <c r="E104" s="236" t="s">
        <v>19</v>
      </c>
      <c r="F104" s="237" t="s">
        <v>149</v>
      </c>
      <c r="G104" s="235"/>
      <c r="H104" s="238">
        <v>1.2749999999999999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147</v>
      </c>
      <c r="AU104" s="244" t="s">
        <v>81</v>
      </c>
      <c r="AV104" s="14" t="s">
        <v>81</v>
      </c>
      <c r="AW104" s="14" t="s">
        <v>33</v>
      </c>
      <c r="AX104" s="14" t="s">
        <v>71</v>
      </c>
      <c r="AY104" s="244" t="s">
        <v>135</v>
      </c>
    </row>
    <row r="105" s="14" customFormat="1">
      <c r="A105" s="14"/>
      <c r="B105" s="234"/>
      <c r="C105" s="235"/>
      <c r="D105" s="225" t="s">
        <v>147</v>
      </c>
      <c r="E105" s="236" t="s">
        <v>19</v>
      </c>
      <c r="F105" s="237" t="s">
        <v>150</v>
      </c>
      <c r="G105" s="235"/>
      <c r="H105" s="238">
        <v>4.9169999999999998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147</v>
      </c>
      <c r="AU105" s="244" t="s">
        <v>81</v>
      </c>
      <c r="AV105" s="14" t="s">
        <v>81</v>
      </c>
      <c r="AW105" s="14" t="s">
        <v>33</v>
      </c>
      <c r="AX105" s="14" t="s">
        <v>71</v>
      </c>
      <c r="AY105" s="244" t="s">
        <v>135</v>
      </c>
    </row>
    <row r="106" s="15" customFormat="1">
      <c r="A106" s="15"/>
      <c r="B106" s="245"/>
      <c r="C106" s="246"/>
      <c r="D106" s="225" t="s">
        <v>147</v>
      </c>
      <c r="E106" s="247" t="s">
        <v>19</v>
      </c>
      <c r="F106" s="248" t="s">
        <v>151</v>
      </c>
      <c r="G106" s="246"/>
      <c r="H106" s="249">
        <v>6.1920000000000002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5" t="s">
        <v>147</v>
      </c>
      <c r="AU106" s="255" t="s">
        <v>81</v>
      </c>
      <c r="AV106" s="15" t="s">
        <v>143</v>
      </c>
      <c r="AW106" s="15" t="s">
        <v>33</v>
      </c>
      <c r="AX106" s="15" t="s">
        <v>79</v>
      </c>
      <c r="AY106" s="255" t="s">
        <v>135</v>
      </c>
    </row>
    <row r="107" s="2" customFormat="1" ht="16.5" customHeight="1">
      <c r="A107" s="39"/>
      <c r="B107" s="40"/>
      <c r="C107" s="205" t="s">
        <v>81</v>
      </c>
      <c r="D107" s="205" t="s">
        <v>138</v>
      </c>
      <c r="E107" s="206" t="s">
        <v>152</v>
      </c>
      <c r="F107" s="207" t="s">
        <v>153</v>
      </c>
      <c r="G107" s="208" t="s">
        <v>154</v>
      </c>
      <c r="H107" s="209">
        <v>0.066000000000000003</v>
      </c>
      <c r="I107" s="210"/>
      <c r="J107" s="211">
        <f>ROUND(I107*H107,2)</f>
        <v>0</v>
      </c>
      <c r="K107" s="207" t="s">
        <v>142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1.94302</v>
      </c>
      <c r="R107" s="214">
        <f>Q107*H107</f>
        <v>0.12823932000000002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143</v>
      </c>
      <c r="AT107" s="216" t="s">
        <v>138</v>
      </c>
      <c r="AU107" s="216" t="s">
        <v>81</v>
      </c>
      <c r="AY107" s="18" t="s">
        <v>135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143</v>
      </c>
      <c r="BM107" s="216" t="s">
        <v>155</v>
      </c>
    </row>
    <row r="108" s="2" customFormat="1">
      <c r="A108" s="39"/>
      <c r="B108" s="40"/>
      <c r="C108" s="41"/>
      <c r="D108" s="218" t="s">
        <v>145</v>
      </c>
      <c r="E108" s="41"/>
      <c r="F108" s="219" t="s">
        <v>156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145</v>
      </c>
      <c r="AU108" s="18" t="s">
        <v>81</v>
      </c>
    </row>
    <row r="109" s="13" customFormat="1">
      <c r="A109" s="13"/>
      <c r="B109" s="223"/>
      <c r="C109" s="224"/>
      <c r="D109" s="225" t="s">
        <v>147</v>
      </c>
      <c r="E109" s="226" t="s">
        <v>19</v>
      </c>
      <c r="F109" s="227" t="s">
        <v>148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147</v>
      </c>
      <c r="AU109" s="233" t="s">
        <v>81</v>
      </c>
      <c r="AV109" s="13" t="s">
        <v>79</v>
      </c>
      <c r="AW109" s="13" t="s">
        <v>33</v>
      </c>
      <c r="AX109" s="13" t="s">
        <v>71</v>
      </c>
      <c r="AY109" s="233" t="s">
        <v>135</v>
      </c>
    </row>
    <row r="110" s="14" customFormat="1">
      <c r="A110" s="14"/>
      <c r="B110" s="234"/>
      <c r="C110" s="235"/>
      <c r="D110" s="225" t="s">
        <v>147</v>
      </c>
      <c r="E110" s="236" t="s">
        <v>19</v>
      </c>
      <c r="F110" s="237" t="s">
        <v>157</v>
      </c>
      <c r="G110" s="235"/>
      <c r="H110" s="238">
        <v>0.066000000000000003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147</v>
      </c>
      <c r="AU110" s="244" t="s">
        <v>81</v>
      </c>
      <c r="AV110" s="14" t="s">
        <v>81</v>
      </c>
      <c r="AW110" s="14" t="s">
        <v>33</v>
      </c>
      <c r="AX110" s="14" t="s">
        <v>79</v>
      </c>
      <c r="AY110" s="244" t="s">
        <v>135</v>
      </c>
    </row>
    <row r="111" s="2" customFormat="1" ht="16.5" customHeight="1">
      <c r="A111" s="39"/>
      <c r="B111" s="40"/>
      <c r="C111" s="205" t="s">
        <v>136</v>
      </c>
      <c r="D111" s="205" t="s">
        <v>138</v>
      </c>
      <c r="E111" s="206" t="s">
        <v>158</v>
      </c>
      <c r="F111" s="207" t="s">
        <v>159</v>
      </c>
      <c r="G111" s="208" t="s">
        <v>160</v>
      </c>
      <c r="H111" s="209">
        <v>0.02</v>
      </c>
      <c r="I111" s="210"/>
      <c r="J111" s="211">
        <f>ROUND(I111*H111,2)</f>
        <v>0</v>
      </c>
      <c r="K111" s="207" t="s">
        <v>161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1.0900000000000001</v>
      </c>
      <c r="R111" s="214">
        <f>Q111*H111</f>
        <v>0.021800000000000003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143</v>
      </c>
      <c r="AT111" s="216" t="s">
        <v>138</v>
      </c>
      <c r="AU111" s="216" t="s">
        <v>81</v>
      </c>
      <c r="AY111" s="18" t="s">
        <v>135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143</v>
      </c>
      <c r="BM111" s="216" t="s">
        <v>162</v>
      </c>
    </row>
    <row r="112" s="13" customFormat="1">
      <c r="A112" s="13"/>
      <c r="B112" s="223"/>
      <c r="C112" s="224"/>
      <c r="D112" s="225" t="s">
        <v>147</v>
      </c>
      <c r="E112" s="226" t="s">
        <v>19</v>
      </c>
      <c r="F112" s="227" t="s">
        <v>148</v>
      </c>
      <c r="G112" s="224"/>
      <c r="H112" s="226" t="s">
        <v>19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147</v>
      </c>
      <c r="AU112" s="233" t="s">
        <v>81</v>
      </c>
      <c r="AV112" s="13" t="s">
        <v>79</v>
      </c>
      <c r="AW112" s="13" t="s">
        <v>33</v>
      </c>
      <c r="AX112" s="13" t="s">
        <v>71</v>
      </c>
      <c r="AY112" s="233" t="s">
        <v>135</v>
      </c>
    </row>
    <row r="113" s="14" customFormat="1">
      <c r="A113" s="14"/>
      <c r="B113" s="234"/>
      <c r="C113" s="235"/>
      <c r="D113" s="225" t="s">
        <v>147</v>
      </c>
      <c r="E113" s="236" t="s">
        <v>19</v>
      </c>
      <c r="F113" s="237" t="s">
        <v>163</v>
      </c>
      <c r="G113" s="235"/>
      <c r="H113" s="238">
        <v>0.02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147</v>
      </c>
      <c r="AU113" s="244" t="s">
        <v>81</v>
      </c>
      <c r="AV113" s="14" t="s">
        <v>81</v>
      </c>
      <c r="AW113" s="14" t="s">
        <v>33</v>
      </c>
      <c r="AX113" s="14" t="s">
        <v>79</v>
      </c>
      <c r="AY113" s="244" t="s">
        <v>135</v>
      </c>
    </row>
    <row r="114" s="2" customFormat="1" ht="24.15" customHeight="1">
      <c r="A114" s="39"/>
      <c r="B114" s="40"/>
      <c r="C114" s="205" t="s">
        <v>143</v>
      </c>
      <c r="D114" s="205" t="s">
        <v>138</v>
      </c>
      <c r="E114" s="206" t="s">
        <v>164</v>
      </c>
      <c r="F114" s="207" t="s">
        <v>165</v>
      </c>
      <c r="G114" s="208" t="s">
        <v>141</v>
      </c>
      <c r="H114" s="209">
        <v>8.1039999999999992</v>
      </c>
      <c r="I114" s="210"/>
      <c r="J114" s="211">
        <f>ROUND(I114*H114,2)</f>
        <v>0</v>
      </c>
      <c r="K114" s="207" t="s">
        <v>142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0.058970000000000002</v>
      </c>
      <c r="R114" s="214">
        <f>Q114*H114</f>
        <v>0.47789287999999996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143</v>
      </c>
      <c r="AT114" s="216" t="s">
        <v>138</v>
      </c>
      <c r="AU114" s="216" t="s">
        <v>81</v>
      </c>
      <c r="AY114" s="18" t="s">
        <v>135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143</v>
      </c>
      <c r="BM114" s="216" t="s">
        <v>166</v>
      </c>
    </row>
    <row r="115" s="2" customFormat="1">
      <c r="A115" s="39"/>
      <c r="B115" s="40"/>
      <c r="C115" s="41"/>
      <c r="D115" s="218" t="s">
        <v>145</v>
      </c>
      <c r="E115" s="41"/>
      <c r="F115" s="219" t="s">
        <v>167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145</v>
      </c>
      <c r="AU115" s="18" t="s">
        <v>81</v>
      </c>
    </row>
    <row r="116" s="13" customFormat="1">
      <c r="A116" s="13"/>
      <c r="B116" s="223"/>
      <c r="C116" s="224"/>
      <c r="D116" s="225" t="s">
        <v>147</v>
      </c>
      <c r="E116" s="226" t="s">
        <v>19</v>
      </c>
      <c r="F116" s="227" t="s">
        <v>148</v>
      </c>
      <c r="G116" s="224"/>
      <c r="H116" s="226" t="s">
        <v>19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147</v>
      </c>
      <c r="AU116" s="233" t="s">
        <v>81</v>
      </c>
      <c r="AV116" s="13" t="s">
        <v>79</v>
      </c>
      <c r="AW116" s="13" t="s">
        <v>33</v>
      </c>
      <c r="AX116" s="13" t="s">
        <v>71</v>
      </c>
      <c r="AY116" s="233" t="s">
        <v>135</v>
      </c>
    </row>
    <row r="117" s="14" customFormat="1">
      <c r="A117" s="14"/>
      <c r="B117" s="234"/>
      <c r="C117" s="235"/>
      <c r="D117" s="225" t="s">
        <v>147</v>
      </c>
      <c r="E117" s="236" t="s">
        <v>19</v>
      </c>
      <c r="F117" s="237" t="s">
        <v>168</v>
      </c>
      <c r="G117" s="235"/>
      <c r="H117" s="238">
        <v>8.1039999999999992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147</v>
      </c>
      <c r="AU117" s="244" t="s">
        <v>81</v>
      </c>
      <c r="AV117" s="14" t="s">
        <v>81</v>
      </c>
      <c r="AW117" s="14" t="s">
        <v>33</v>
      </c>
      <c r="AX117" s="14" t="s">
        <v>79</v>
      </c>
      <c r="AY117" s="244" t="s">
        <v>135</v>
      </c>
    </row>
    <row r="118" s="2" customFormat="1" ht="24.15" customHeight="1">
      <c r="A118" s="39"/>
      <c r="B118" s="40"/>
      <c r="C118" s="205" t="s">
        <v>169</v>
      </c>
      <c r="D118" s="205" t="s">
        <v>138</v>
      </c>
      <c r="E118" s="206" t="s">
        <v>170</v>
      </c>
      <c r="F118" s="207" t="s">
        <v>171</v>
      </c>
      <c r="G118" s="208" t="s">
        <v>141</v>
      </c>
      <c r="H118" s="209">
        <v>4.875</v>
      </c>
      <c r="I118" s="210"/>
      <c r="J118" s="211">
        <f>ROUND(I118*H118,2)</f>
        <v>0</v>
      </c>
      <c r="K118" s="207" t="s">
        <v>142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0.07571</v>
      </c>
      <c r="R118" s="214">
        <f>Q118*H118</f>
        <v>0.36908625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143</v>
      </c>
      <c r="AT118" s="216" t="s">
        <v>138</v>
      </c>
      <c r="AU118" s="216" t="s">
        <v>81</v>
      </c>
      <c r="AY118" s="18" t="s">
        <v>135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143</v>
      </c>
      <c r="BM118" s="216" t="s">
        <v>172</v>
      </c>
    </row>
    <row r="119" s="2" customFormat="1">
      <c r="A119" s="39"/>
      <c r="B119" s="40"/>
      <c r="C119" s="41"/>
      <c r="D119" s="218" t="s">
        <v>145</v>
      </c>
      <c r="E119" s="41"/>
      <c r="F119" s="219" t="s">
        <v>173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145</v>
      </c>
      <c r="AU119" s="18" t="s">
        <v>81</v>
      </c>
    </row>
    <row r="120" s="13" customFormat="1">
      <c r="A120" s="13"/>
      <c r="B120" s="223"/>
      <c r="C120" s="224"/>
      <c r="D120" s="225" t="s">
        <v>147</v>
      </c>
      <c r="E120" s="226" t="s">
        <v>19</v>
      </c>
      <c r="F120" s="227" t="s">
        <v>148</v>
      </c>
      <c r="G120" s="224"/>
      <c r="H120" s="226" t="s">
        <v>19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147</v>
      </c>
      <c r="AU120" s="233" t="s">
        <v>81</v>
      </c>
      <c r="AV120" s="13" t="s">
        <v>79</v>
      </c>
      <c r="AW120" s="13" t="s">
        <v>33</v>
      </c>
      <c r="AX120" s="13" t="s">
        <v>71</v>
      </c>
      <c r="AY120" s="233" t="s">
        <v>135</v>
      </c>
    </row>
    <row r="121" s="14" customFormat="1">
      <c r="A121" s="14"/>
      <c r="B121" s="234"/>
      <c r="C121" s="235"/>
      <c r="D121" s="225" t="s">
        <v>147</v>
      </c>
      <c r="E121" s="236" t="s">
        <v>19</v>
      </c>
      <c r="F121" s="237" t="s">
        <v>174</v>
      </c>
      <c r="G121" s="235"/>
      <c r="H121" s="238">
        <v>3.2999999999999998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147</v>
      </c>
      <c r="AU121" s="244" t="s">
        <v>81</v>
      </c>
      <c r="AV121" s="14" t="s">
        <v>81</v>
      </c>
      <c r="AW121" s="14" t="s">
        <v>33</v>
      </c>
      <c r="AX121" s="14" t="s">
        <v>71</v>
      </c>
      <c r="AY121" s="244" t="s">
        <v>135</v>
      </c>
    </row>
    <row r="122" s="14" customFormat="1">
      <c r="A122" s="14"/>
      <c r="B122" s="234"/>
      <c r="C122" s="235"/>
      <c r="D122" s="225" t="s">
        <v>147</v>
      </c>
      <c r="E122" s="236" t="s">
        <v>19</v>
      </c>
      <c r="F122" s="237" t="s">
        <v>175</v>
      </c>
      <c r="G122" s="235"/>
      <c r="H122" s="238">
        <v>1.575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147</v>
      </c>
      <c r="AU122" s="244" t="s">
        <v>81</v>
      </c>
      <c r="AV122" s="14" t="s">
        <v>81</v>
      </c>
      <c r="AW122" s="14" t="s">
        <v>33</v>
      </c>
      <c r="AX122" s="14" t="s">
        <v>71</v>
      </c>
      <c r="AY122" s="244" t="s">
        <v>135</v>
      </c>
    </row>
    <row r="123" s="15" customFormat="1">
      <c r="A123" s="15"/>
      <c r="B123" s="245"/>
      <c r="C123" s="246"/>
      <c r="D123" s="225" t="s">
        <v>147</v>
      </c>
      <c r="E123" s="247" t="s">
        <v>19</v>
      </c>
      <c r="F123" s="248" t="s">
        <v>151</v>
      </c>
      <c r="G123" s="246"/>
      <c r="H123" s="249">
        <v>4.875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147</v>
      </c>
      <c r="AU123" s="255" t="s">
        <v>81</v>
      </c>
      <c r="AV123" s="15" t="s">
        <v>143</v>
      </c>
      <c r="AW123" s="15" t="s">
        <v>33</v>
      </c>
      <c r="AX123" s="15" t="s">
        <v>79</v>
      </c>
      <c r="AY123" s="255" t="s">
        <v>135</v>
      </c>
    </row>
    <row r="124" s="12" customFormat="1" ht="22.8" customHeight="1">
      <c r="A124" s="12"/>
      <c r="B124" s="189"/>
      <c r="C124" s="190"/>
      <c r="D124" s="191" t="s">
        <v>70</v>
      </c>
      <c r="E124" s="203" t="s">
        <v>143</v>
      </c>
      <c r="F124" s="203" t="s">
        <v>176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SUM(P125:P136)</f>
        <v>0</v>
      </c>
      <c r="Q124" s="197"/>
      <c r="R124" s="198">
        <f>SUM(R125:R136)</f>
        <v>0.56771749999999988</v>
      </c>
      <c r="S124" s="197"/>
      <c r="T124" s="199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79</v>
      </c>
      <c r="AT124" s="201" t="s">
        <v>70</v>
      </c>
      <c r="AU124" s="201" t="s">
        <v>79</v>
      </c>
      <c r="AY124" s="200" t="s">
        <v>135</v>
      </c>
      <c r="BK124" s="202">
        <f>SUM(BK125:BK136)</f>
        <v>0</v>
      </c>
    </row>
    <row r="125" s="2" customFormat="1" ht="24.15" customHeight="1">
      <c r="A125" s="39"/>
      <c r="B125" s="40"/>
      <c r="C125" s="205" t="s">
        <v>177</v>
      </c>
      <c r="D125" s="205" t="s">
        <v>138</v>
      </c>
      <c r="E125" s="206" t="s">
        <v>178</v>
      </c>
      <c r="F125" s="207" t="s">
        <v>179</v>
      </c>
      <c r="G125" s="208" t="s">
        <v>154</v>
      </c>
      <c r="H125" s="209">
        <v>0.245</v>
      </c>
      <c r="I125" s="210"/>
      <c r="J125" s="211">
        <f>ROUND(I125*H125,2)</f>
        <v>0</v>
      </c>
      <c r="K125" s="207" t="s">
        <v>142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2.3010999999999999</v>
      </c>
      <c r="R125" s="214">
        <f>Q125*H125</f>
        <v>0.56376949999999992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143</v>
      </c>
      <c r="AT125" s="216" t="s">
        <v>138</v>
      </c>
      <c r="AU125" s="216" t="s">
        <v>81</v>
      </c>
      <c r="AY125" s="18" t="s">
        <v>135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143</v>
      </c>
      <c r="BM125" s="216" t="s">
        <v>180</v>
      </c>
    </row>
    <row r="126" s="2" customFormat="1">
      <c r="A126" s="39"/>
      <c r="B126" s="40"/>
      <c r="C126" s="41"/>
      <c r="D126" s="218" t="s">
        <v>145</v>
      </c>
      <c r="E126" s="41"/>
      <c r="F126" s="219" t="s">
        <v>181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145</v>
      </c>
      <c r="AU126" s="18" t="s">
        <v>81</v>
      </c>
    </row>
    <row r="127" s="13" customFormat="1">
      <c r="A127" s="13"/>
      <c r="B127" s="223"/>
      <c r="C127" s="224"/>
      <c r="D127" s="225" t="s">
        <v>147</v>
      </c>
      <c r="E127" s="226" t="s">
        <v>19</v>
      </c>
      <c r="F127" s="227" t="s">
        <v>148</v>
      </c>
      <c r="G127" s="224"/>
      <c r="H127" s="226" t="s">
        <v>19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147</v>
      </c>
      <c r="AU127" s="233" t="s">
        <v>81</v>
      </c>
      <c r="AV127" s="13" t="s">
        <v>79</v>
      </c>
      <c r="AW127" s="13" t="s">
        <v>33</v>
      </c>
      <c r="AX127" s="13" t="s">
        <v>71</v>
      </c>
      <c r="AY127" s="233" t="s">
        <v>135</v>
      </c>
    </row>
    <row r="128" s="14" customFormat="1">
      <c r="A128" s="14"/>
      <c r="B128" s="234"/>
      <c r="C128" s="235"/>
      <c r="D128" s="225" t="s">
        <v>147</v>
      </c>
      <c r="E128" s="236" t="s">
        <v>19</v>
      </c>
      <c r="F128" s="237" t="s">
        <v>182</v>
      </c>
      <c r="G128" s="235"/>
      <c r="H128" s="238">
        <v>0.245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147</v>
      </c>
      <c r="AU128" s="244" t="s">
        <v>81</v>
      </c>
      <c r="AV128" s="14" t="s">
        <v>81</v>
      </c>
      <c r="AW128" s="14" t="s">
        <v>33</v>
      </c>
      <c r="AX128" s="14" t="s">
        <v>79</v>
      </c>
      <c r="AY128" s="244" t="s">
        <v>135</v>
      </c>
    </row>
    <row r="129" s="2" customFormat="1" ht="21.75" customHeight="1">
      <c r="A129" s="39"/>
      <c r="B129" s="40"/>
      <c r="C129" s="205" t="s">
        <v>183</v>
      </c>
      <c r="D129" s="205" t="s">
        <v>138</v>
      </c>
      <c r="E129" s="206" t="s">
        <v>184</v>
      </c>
      <c r="F129" s="207" t="s">
        <v>185</v>
      </c>
      <c r="G129" s="208" t="s">
        <v>141</v>
      </c>
      <c r="H129" s="209">
        <v>0.59999999999999998</v>
      </c>
      <c r="I129" s="210"/>
      <c r="J129" s="211">
        <f>ROUND(I129*H129,2)</f>
        <v>0</v>
      </c>
      <c r="K129" s="207" t="s">
        <v>142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0.0065799999999999999</v>
      </c>
      <c r="R129" s="214">
        <f>Q129*H129</f>
        <v>0.0039480000000000001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143</v>
      </c>
      <c r="AT129" s="216" t="s">
        <v>138</v>
      </c>
      <c r="AU129" s="216" t="s">
        <v>81</v>
      </c>
      <c r="AY129" s="18" t="s">
        <v>135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143</v>
      </c>
      <c r="BM129" s="216" t="s">
        <v>186</v>
      </c>
    </row>
    <row r="130" s="2" customFormat="1">
      <c r="A130" s="39"/>
      <c r="B130" s="40"/>
      <c r="C130" s="41"/>
      <c r="D130" s="218" t="s">
        <v>145</v>
      </c>
      <c r="E130" s="41"/>
      <c r="F130" s="219" t="s">
        <v>187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145</v>
      </c>
      <c r="AU130" s="18" t="s">
        <v>81</v>
      </c>
    </row>
    <row r="131" s="13" customFormat="1">
      <c r="A131" s="13"/>
      <c r="B131" s="223"/>
      <c r="C131" s="224"/>
      <c r="D131" s="225" t="s">
        <v>147</v>
      </c>
      <c r="E131" s="226" t="s">
        <v>19</v>
      </c>
      <c r="F131" s="227" t="s">
        <v>148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147</v>
      </c>
      <c r="AU131" s="233" t="s">
        <v>81</v>
      </c>
      <c r="AV131" s="13" t="s">
        <v>79</v>
      </c>
      <c r="AW131" s="13" t="s">
        <v>33</v>
      </c>
      <c r="AX131" s="13" t="s">
        <v>71</v>
      </c>
      <c r="AY131" s="233" t="s">
        <v>135</v>
      </c>
    </row>
    <row r="132" s="14" customFormat="1">
      <c r="A132" s="14"/>
      <c r="B132" s="234"/>
      <c r="C132" s="235"/>
      <c r="D132" s="225" t="s">
        <v>147</v>
      </c>
      <c r="E132" s="236" t="s">
        <v>19</v>
      </c>
      <c r="F132" s="237" t="s">
        <v>188</v>
      </c>
      <c r="G132" s="235"/>
      <c r="H132" s="238">
        <v>0.59999999999999998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147</v>
      </c>
      <c r="AU132" s="244" t="s">
        <v>81</v>
      </c>
      <c r="AV132" s="14" t="s">
        <v>81</v>
      </c>
      <c r="AW132" s="14" t="s">
        <v>33</v>
      </c>
      <c r="AX132" s="14" t="s">
        <v>79</v>
      </c>
      <c r="AY132" s="244" t="s">
        <v>135</v>
      </c>
    </row>
    <row r="133" s="2" customFormat="1" ht="21.75" customHeight="1">
      <c r="A133" s="39"/>
      <c r="B133" s="40"/>
      <c r="C133" s="205" t="s">
        <v>189</v>
      </c>
      <c r="D133" s="205" t="s">
        <v>138</v>
      </c>
      <c r="E133" s="206" t="s">
        <v>190</v>
      </c>
      <c r="F133" s="207" t="s">
        <v>191</v>
      </c>
      <c r="G133" s="208" t="s">
        <v>141</v>
      </c>
      <c r="H133" s="209">
        <v>0.59999999999999998</v>
      </c>
      <c r="I133" s="210"/>
      <c r="J133" s="211">
        <f>ROUND(I133*H133,2)</f>
        <v>0</v>
      </c>
      <c r="K133" s="207" t="s">
        <v>142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143</v>
      </c>
      <c r="AT133" s="216" t="s">
        <v>138</v>
      </c>
      <c r="AU133" s="216" t="s">
        <v>81</v>
      </c>
      <c r="AY133" s="18" t="s">
        <v>135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143</v>
      </c>
      <c r="BM133" s="216" t="s">
        <v>192</v>
      </c>
    </row>
    <row r="134" s="2" customFormat="1">
      <c r="A134" s="39"/>
      <c r="B134" s="40"/>
      <c r="C134" s="41"/>
      <c r="D134" s="218" t="s">
        <v>145</v>
      </c>
      <c r="E134" s="41"/>
      <c r="F134" s="219" t="s">
        <v>193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145</v>
      </c>
      <c r="AU134" s="18" t="s">
        <v>81</v>
      </c>
    </row>
    <row r="135" s="13" customFormat="1">
      <c r="A135" s="13"/>
      <c r="B135" s="223"/>
      <c r="C135" s="224"/>
      <c r="D135" s="225" t="s">
        <v>147</v>
      </c>
      <c r="E135" s="226" t="s">
        <v>19</v>
      </c>
      <c r="F135" s="227" t="s">
        <v>148</v>
      </c>
      <c r="G135" s="224"/>
      <c r="H135" s="226" t="s">
        <v>19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147</v>
      </c>
      <c r="AU135" s="233" t="s">
        <v>81</v>
      </c>
      <c r="AV135" s="13" t="s">
        <v>79</v>
      </c>
      <c r="AW135" s="13" t="s">
        <v>33</v>
      </c>
      <c r="AX135" s="13" t="s">
        <v>71</v>
      </c>
      <c r="AY135" s="233" t="s">
        <v>135</v>
      </c>
    </row>
    <row r="136" s="14" customFormat="1">
      <c r="A136" s="14"/>
      <c r="B136" s="234"/>
      <c r="C136" s="235"/>
      <c r="D136" s="225" t="s">
        <v>147</v>
      </c>
      <c r="E136" s="236" t="s">
        <v>19</v>
      </c>
      <c r="F136" s="237" t="s">
        <v>188</v>
      </c>
      <c r="G136" s="235"/>
      <c r="H136" s="238">
        <v>0.59999999999999998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147</v>
      </c>
      <c r="AU136" s="244" t="s">
        <v>81</v>
      </c>
      <c r="AV136" s="14" t="s">
        <v>81</v>
      </c>
      <c r="AW136" s="14" t="s">
        <v>33</v>
      </c>
      <c r="AX136" s="14" t="s">
        <v>79</v>
      </c>
      <c r="AY136" s="244" t="s">
        <v>135</v>
      </c>
    </row>
    <row r="137" s="12" customFormat="1" ht="22.8" customHeight="1">
      <c r="A137" s="12"/>
      <c r="B137" s="189"/>
      <c r="C137" s="190"/>
      <c r="D137" s="191" t="s">
        <v>70</v>
      </c>
      <c r="E137" s="203" t="s">
        <v>177</v>
      </c>
      <c r="F137" s="203" t="s">
        <v>194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SUM(P138:P195)</f>
        <v>0</v>
      </c>
      <c r="Q137" s="197"/>
      <c r="R137" s="198">
        <f>SUM(R138:R195)</f>
        <v>11.726256820000002</v>
      </c>
      <c r="S137" s="197"/>
      <c r="T137" s="199">
        <f>SUM(T138:T195)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79</v>
      </c>
      <c r="AT137" s="201" t="s">
        <v>70</v>
      </c>
      <c r="AU137" s="201" t="s">
        <v>79</v>
      </c>
      <c r="AY137" s="200" t="s">
        <v>135</v>
      </c>
      <c r="BK137" s="202">
        <f>SUM(BK138:BK195)</f>
        <v>0</v>
      </c>
    </row>
    <row r="138" s="2" customFormat="1" ht="16.5" customHeight="1">
      <c r="A138" s="39"/>
      <c r="B138" s="40"/>
      <c r="C138" s="205" t="s">
        <v>195</v>
      </c>
      <c r="D138" s="205" t="s">
        <v>138</v>
      </c>
      <c r="E138" s="206" t="s">
        <v>196</v>
      </c>
      <c r="F138" s="207" t="s">
        <v>197</v>
      </c>
      <c r="G138" s="208" t="s">
        <v>141</v>
      </c>
      <c r="H138" s="209">
        <v>66.129999999999995</v>
      </c>
      <c r="I138" s="210"/>
      <c r="J138" s="211">
        <f>ROUND(I138*H138,2)</f>
        <v>0</v>
      </c>
      <c r="K138" s="207" t="s">
        <v>142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0.0080000000000000002</v>
      </c>
      <c r="R138" s="214">
        <f>Q138*H138</f>
        <v>0.52903999999999995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143</v>
      </c>
      <c r="AT138" s="216" t="s">
        <v>138</v>
      </c>
      <c r="AU138" s="216" t="s">
        <v>81</v>
      </c>
      <c r="AY138" s="18" t="s">
        <v>135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143</v>
      </c>
      <c r="BM138" s="216" t="s">
        <v>198</v>
      </c>
    </row>
    <row r="139" s="2" customFormat="1">
      <c r="A139" s="39"/>
      <c r="B139" s="40"/>
      <c r="C139" s="41"/>
      <c r="D139" s="218" t="s">
        <v>145</v>
      </c>
      <c r="E139" s="41"/>
      <c r="F139" s="219" t="s">
        <v>199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145</v>
      </c>
      <c r="AU139" s="18" t="s">
        <v>81</v>
      </c>
    </row>
    <row r="140" s="13" customFormat="1">
      <c r="A140" s="13"/>
      <c r="B140" s="223"/>
      <c r="C140" s="224"/>
      <c r="D140" s="225" t="s">
        <v>147</v>
      </c>
      <c r="E140" s="226" t="s">
        <v>19</v>
      </c>
      <c r="F140" s="227" t="s">
        <v>148</v>
      </c>
      <c r="G140" s="224"/>
      <c r="H140" s="226" t="s">
        <v>19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147</v>
      </c>
      <c r="AU140" s="233" t="s">
        <v>81</v>
      </c>
      <c r="AV140" s="13" t="s">
        <v>79</v>
      </c>
      <c r="AW140" s="13" t="s">
        <v>33</v>
      </c>
      <c r="AX140" s="13" t="s">
        <v>71</v>
      </c>
      <c r="AY140" s="233" t="s">
        <v>135</v>
      </c>
    </row>
    <row r="141" s="14" customFormat="1">
      <c r="A141" s="14"/>
      <c r="B141" s="234"/>
      <c r="C141" s="235"/>
      <c r="D141" s="225" t="s">
        <v>147</v>
      </c>
      <c r="E141" s="236" t="s">
        <v>19</v>
      </c>
      <c r="F141" s="237" t="s">
        <v>200</v>
      </c>
      <c r="G141" s="235"/>
      <c r="H141" s="238">
        <v>66.129999999999995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147</v>
      </c>
      <c r="AU141" s="244" t="s">
        <v>81</v>
      </c>
      <c r="AV141" s="14" t="s">
        <v>81</v>
      </c>
      <c r="AW141" s="14" t="s">
        <v>33</v>
      </c>
      <c r="AX141" s="14" t="s">
        <v>79</v>
      </c>
      <c r="AY141" s="244" t="s">
        <v>135</v>
      </c>
    </row>
    <row r="142" s="2" customFormat="1" ht="24.15" customHeight="1">
      <c r="A142" s="39"/>
      <c r="B142" s="40"/>
      <c r="C142" s="205" t="s">
        <v>201</v>
      </c>
      <c r="D142" s="205" t="s">
        <v>138</v>
      </c>
      <c r="E142" s="206" t="s">
        <v>202</v>
      </c>
      <c r="F142" s="207" t="s">
        <v>203</v>
      </c>
      <c r="G142" s="208" t="s">
        <v>141</v>
      </c>
      <c r="H142" s="209">
        <v>66.129999999999995</v>
      </c>
      <c r="I142" s="210"/>
      <c r="J142" s="211">
        <f>ROUND(I142*H142,2)</f>
        <v>0</v>
      </c>
      <c r="K142" s="207" t="s">
        <v>142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0.018380000000000001</v>
      </c>
      <c r="R142" s="214">
        <f>Q142*H142</f>
        <v>1.2154693999999999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143</v>
      </c>
      <c r="AT142" s="216" t="s">
        <v>138</v>
      </c>
      <c r="AU142" s="216" t="s">
        <v>81</v>
      </c>
      <c r="AY142" s="18" t="s">
        <v>135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143</v>
      </c>
      <c r="BM142" s="216" t="s">
        <v>204</v>
      </c>
    </row>
    <row r="143" s="2" customFormat="1">
      <c r="A143" s="39"/>
      <c r="B143" s="40"/>
      <c r="C143" s="41"/>
      <c r="D143" s="218" t="s">
        <v>145</v>
      </c>
      <c r="E143" s="41"/>
      <c r="F143" s="219" t="s">
        <v>205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145</v>
      </c>
      <c r="AU143" s="18" t="s">
        <v>81</v>
      </c>
    </row>
    <row r="144" s="13" customFormat="1">
      <c r="A144" s="13"/>
      <c r="B144" s="223"/>
      <c r="C144" s="224"/>
      <c r="D144" s="225" t="s">
        <v>147</v>
      </c>
      <c r="E144" s="226" t="s">
        <v>19</v>
      </c>
      <c r="F144" s="227" t="s">
        <v>148</v>
      </c>
      <c r="G144" s="224"/>
      <c r="H144" s="226" t="s">
        <v>19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147</v>
      </c>
      <c r="AU144" s="233" t="s">
        <v>81</v>
      </c>
      <c r="AV144" s="13" t="s">
        <v>79</v>
      </c>
      <c r="AW144" s="13" t="s">
        <v>33</v>
      </c>
      <c r="AX144" s="13" t="s">
        <v>71</v>
      </c>
      <c r="AY144" s="233" t="s">
        <v>135</v>
      </c>
    </row>
    <row r="145" s="14" customFormat="1">
      <c r="A145" s="14"/>
      <c r="B145" s="234"/>
      <c r="C145" s="235"/>
      <c r="D145" s="225" t="s">
        <v>147</v>
      </c>
      <c r="E145" s="236" t="s">
        <v>19</v>
      </c>
      <c r="F145" s="237" t="s">
        <v>200</v>
      </c>
      <c r="G145" s="235"/>
      <c r="H145" s="238">
        <v>66.129999999999995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147</v>
      </c>
      <c r="AU145" s="244" t="s">
        <v>81</v>
      </c>
      <c r="AV145" s="14" t="s">
        <v>81</v>
      </c>
      <c r="AW145" s="14" t="s">
        <v>33</v>
      </c>
      <c r="AX145" s="14" t="s">
        <v>79</v>
      </c>
      <c r="AY145" s="244" t="s">
        <v>135</v>
      </c>
    </row>
    <row r="146" s="2" customFormat="1" ht="24.15" customHeight="1">
      <c r="A146" s="39"/>
      <c r="B146" s="40"/>
      <c r="C146" s="205" t="s">
        <v>206</v>
      </c>
      <c r="D146" s="205" t="s">
        <v>138</v>
      </c>
      <c r="E146" s="206" t="s">
        <v>207</v>
      </c>
      <c r="F146" s="207" t="s">
        <v>208</v>
      </c>
      <c r="G146" s="208" t="s">
        <v>141</v>
      </c>
      <c r="H146" s="209">
        <v>66.129999999999995</v>
      </c>
      <c r="I146" s="210"/>
      <c r="J146" s="211">
        <f>ROUND(I146*H146,2)</f>
        <v>0</v>
      </c>
      <c r="K146" s="207" t="s">
        <v>142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0.0079000000000000008</v>
      </c>
      <c r="R146" s="214">
        <f>Q146*H146</f>
        <v>0.52242699999999997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143</v>
      </c>
      <c r="AT146" s="216" t="s">
        <v>138</v>
      </c>
      <c r="AU146" s="216" t="s">
        <v>81</v>
      </c>
      <c r="AY146" s="18" t="s">
        <v>135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143</v>
      </c>
      <c r="BM146" s="216" t="s">
        <v>209</v>
      </c>
    </row>
    <row r="147" s="2" customFormat="1">
      <c r="A147" s="39"/>
      <c r="B147" s="40"/>
      <c r="C147" s="41"/>
      <c r="D147" s="218" t="s">
        <v>145</v>
      </c>
      <c r="E147" s="41"/>
      <c r="F147" s="219" t="s">
        <v>210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145</v>
      </c>
      <c r="AU147" s="18" t="s">
        <v>81</v>
      </c>
    </row>
    <row r="148" s="13" customFormat="1">
      <c r="A148" s="13"/>
      <c r="B148" s="223"/>
      <c r="C148" s="224"/>
      <c r="D148" s="225" t="s">
        <v>147</v>
      </c>
      <c r="E148" s="226" t="s">
        <v>19</v>
      </c>
      <c r="F148" s="227" t="s">
        <v>148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147</v>
      </c>
      <c r="AU148" s="233" t="s">
        <v>81</v>
      </c>
      <c r="AV148" s="13" t="s">
        <v>79</v>
      </c>
      <c r="AW148" s="13" t="s">
        <v>33</v>
      </c>
      <c r="AX148" s="13" t="s">
        <v>71</v>
      </c>
      <c r="AY148" s="233" t="s">
        <v>135</v>
      </c>
    </row>
    <row r="149" s="14" customFormat="1">
      <c r="A149" s="14"/>
      <c r="B149" s="234"/>
      <c r="C149" s="235"/>
      <c r="D149" s="225" t="s">
        <v>147</v>
      </c>
      <c r="E149" s="236" t="s">
        <v>19</v>
      </c>
      <c r="F149" s="237" t="s">
        <v>200</v>
      </c>
      <c r="G149" s="235"/>
      <c r="H149" s="238">
        <v>66.129999999999995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147</v>
      </c>
      <c r="AU149" s="244" t="s">
        <v>81</v>
      </c>
      <c r="AV149" s="14" t="s">
        <v>81</v>
      </c>
      <c r="AW149" s="14" t="s">
        <v>33</v>
      </c>
      <c r="AX149" s="14" t="s">
        <v>79</v>
      </c>
      <c r="AY149" s="244" t="s">
        <v>135</v>
      </c>
    </row>
    <row r="150" s="2" customFormat="1" ht="16.5" customHeight="1">
      <c r="A150" s="39"/>
      <c r="B150" s="40"/>
      <c r="C150" s="205" t="s">
        <v>211</v>
      </c>
      <c r="D150" s="205" t="s">
        <v>138</v>
      </c>
      <c r="E150" s="206" t="s">
        <v>212</v>
      </c>
      <c r="F150" s="207" t="s">
        <v>213</v>
      </c>
      <c r="G150" s="208" t="s">
        <v>141</v>
      </c>
      <c r="H150" s="209">
        <v>236.59200000000001</v>
      </c>
      <c r="I150" s="210"/>
      <c r="J150" s="211">
        <f>ROUND(I150*H150,2)</f>
        <v>0</v>
      </c>
      <c r="K150" s="207" t="s">
        <v>142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0.0080000000000000002</v>
      </c>
      <c r="R150" s="214">
        <f>Q150*H150</f>
        <v>1.8927360000000002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143</v>
      </c>
      <c r="AT150" s="216" t="s">
        <v>138</v>
      </c>
      <c r="AU150" s="216" t="s">
        <v>81</v>
      </c>
      <c r="AY150" s="18" t="s">
        <v>135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143</v>
      </c>
      <c r="BM150" s="216" t="s">
        <v>214</v>
      </c>
    </row>
    <row r="151" s="2" customFormat="1">
      <c r="A151" s="39"/>
      <c r="B151" s="40"/>
      <c r="C151" s="41"/>
      <c r="D151" s="218" t="s">
        <v>145</v>
      </c>
      <c r="E151" s="41"/>
      <c r="F151" s="219" t="s">
        <v>215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145</v>
      </c>
      <c r="AU151" s="18" t="s">
        <v>81</v>
      </c>
    </row>
    <row r="152" s="13" customFormat="1">
      <c r="A152" s="13"/>
      <c r="B152" s="223"/>
      <c r="C152" s="224"/>
      <c r="D152" s="225" t="s">
        <v>147</v>
      </c>
      <c r="E152" s="226" t="s">
        <v>19</v>
      </c>
      <c r="F152" s="227" t="s">
        <v>148</v>
      </c>
      <c r="G152" s="224"/>
      <c r="H152" s="226" t="s">
        <v>19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147</v>
      </c>
      <c r="AU152" s="233" t="s">
        <v>81</v>
      </c>
      <c r="AV152" s="13" t="s">
        <v>79</v>
      </c>
      <c r="AW152" s="13" t="s">
        <v>33</v>
      </c>
      <c r="AX152" s="13" t="s">
        <v>71</v>
      </c>
      <c r="AY152" s="233" t="s">
        <v>135</v>
      </c>
    </row>
    <row r="153" s="14" customFormat="1">
      <c r="A153" s="14"/>
      <c r="B153" s="234"/>
      <c r="C153" s="235"/>
      <c r="D153" s="225" t="s">
        <v>147</v>
      </c>
      <c r="E153" s="236" t="s">
        <v>19</v>
      </c>
      <c r="F153" s="237" t="s">
        <v>216</v>
      </c>
      <c r="G153" s="235"/>
      <c r="H153" s="238">
        <v>248.55600000000001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147</v>
      </c>
      <c r="AU153" s="244" t="s">
        <v>81</v>
      </c>
      <c r="AV153" s="14" t="s">
        <v>81</v>
      </c>
      <c r="AW153" s="14" t="s">
        <v>33</v>
      </c>
      <c r="AX153" s="14" t="s">
        <v>71</v>
      </c>
      <c r="AY153" s="244" t="s">
        <v>135</v>
      </c>
    </row>
    <row r="154" s="14" customFormat="1">
      <c r="A154" s="14"/>
      <c r="B154" s="234"/>
      <c r="C154" s="235"/>
      <c r="D154" s="225" t="s">
        <v>147</v>
      </c>
      <c r="E154" s="236" t="s">
        <v>19</v>
      </c>
      <c r="F154" s="237" t="s">
        <v>217</v>
      </c>
      <c r="G154" s="235"/>
      <c r="H154" s="238">
        <v>-21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147</v>
      </c>
      <c r="AU154" s="244" t="s">
        <v>81</v>
      </c>
      <c r="AV154" s="14" t="s">
        <v>81</v>
      </c>
      <c r="AW154" s="14" t="s">
        <v>33</v>
      </c>
      <c r="AX154" s="14" t="s">
        <v>71</v>
      </c>
      <c r="AY154" s="244" t="s">
        <v>135</v>
      </c>
    </row>
    <row r="155" s="14" customFormat="1">
      <c r="A155" s="14"/>
      <c r="B155" s="234"/>
      <c r="C155" s="235"/>
      <c r="D155" s="225" t="s">
        <v>147</v>
      </c>
      <c r="E155" s="236" t="s">
        <v>19</v>
      </c>
      <c r="F155" s="237" t="s">
        <v>218</v>
      </c>
      <c r="G155" s="235"/>
      <c r="H155" s="238">
        <v>9.0359999999999996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147</v>
      </c>
      <c r="AU155" s="244" t="s">
        <v>81</v>
      </c>
      <c r="AV155" s="14" t="s">
        <v>81</v>
      </c>
      <c r="AW155" s="14" t="s">
        <v>33</v>
      </c>
      <c r="AX155" s="14" t="s">
        <v>71</v>
      </c>
      <c r="AY155" s="244" t="s">
        <v>135</v>
      </c>
    </row>
    <row r="156" s="15" customFormat="1">
      <c r="A156" s="15"/>
      <c r="B156" s="245"/>
      <c r="C156" s="246"/>
      <c r="D156" s="225" t="s">
        <v>147</v>
      </c>
      <c r="E156" s="247" t="s">
        <v>19</v>
      </c>
      <c r="F156" s="248" t="s">
        <v>151</v>
      </c>
      <c r="G156" s="246"/>
      <c r="H156" s="249">
        <v>236.59200000000001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147</v>
      </c>
      <c r="AU156" s="255" t="s">
        <v>81</v>
      </c>
      <c r="AV156" s="15" t="s">
        <v>143</v>
      </c>
      <c r="AW156" s="15" t="s">
        <v>33</v>
      </c>
      <c r="AX156" s="15" t="s">
        <v>79</v>
      </c>
      <c r="AY156" s="255" t="s">
        <v>135</v>
      </c>
    </row>
    <row r="157" s="2" customFormat="1" ht="24.15" customHeight="1">
      <c r="A157" s="39"/>
      <c r="B157" s="40"/>
      <c r="C157" s="205" t="s">
        <v>219</v>
      </c>
      <c r="D157" s="205" t="s">
        <v>138</v>
      </c>
      <c r="E157" s="206" t="s">
        <v>220</v>
      </c>
      <c r="F157" s="207" t="s">
        <v>221</v>
      </c>
      <c r="G157" s="208" t="s">
        <v>141</v>
      </c>
      <c r="H157" s="209">
        <v>6.4800000000000004</v>
      </c>
      <c r="I157" s="210"/>
      <c r="J157" s="211">
        <f>ROUND(I157*H157,2)</f>
        <v>0</v>
      </c>
      <c r="K157" s="207" t="s">
        <v>142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0.015400000000000001</v>
      </c>
      <c r="R157" s="214">
        <f>Q157*H157</f>
        <v>0.099792000000000006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143</v>
      </c>
      <c r="AT157" s="216" t="s">
        <v>138</v>
      </c>
      <c r="AU157" s="216" t="s">
        <v>81</v>
      </c>
      <c r="AY157" s="18" t="s">
        <v>135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143</v>
      </c>
      <c r="BM157" s="216" t="s">
        <v>222</v>
      </c>
    </row>
    <row r="158" s="2" customFormat="1">
      <c r="A158" s="39"/>
      <c r="B158" s="40"/>
      <c r="C158" s="41"/>
      <c r="D158" s="218" t="s">
        <v>145</v>
      </c>
      <c r="E158" s="41"/>
      <c r="F158" s="219" t="s">
        <v>223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145</v>
      </c>
      <c r="AU158" s="18" t="s">
        <v>81</v>
      </c>
    </row>
    <row r="159" s="13" customFormat="1">
      <c r="A159" s="13"/>
      <c r="B159" s="223"/>
      <c r="C159" s="224"/>
      <c r="D159" s="225" t="s">
        <v>147</v>
      </c>
      <c r="E159" s="226" t="s">
        <v>19</v>
      </c>
      <c r="F159" s="227" t="s">
        <v>148</v>
      </c>
      <c r="G159" s="224"/>
      <c r="H159" s="226" t="s">
        <v>19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147</v>
      </c>
      <c r="AU159" s="233" t="s">
        <v>81</v>
      </c>
      <c r="AV159" s="13" t="s">
        <v>79</v>
      </c>
      <c r="AW159" s="13" t="s">
        <v>33</v>
      </c>
      <c r="AX159" s="13" t="s">
        <v>71</v>
      </c>
      <c r="AY159" s="233" t="s">
        <v>135</v>
      </c>
    </row>
    <row r="160" s="14" customFormat="1">
      <c r="A160" s="14"/>
      <c r="B160" s="234"/>
      <c r="C160" s="235"/>
      <c r="D160" s="225" t="s">
        <v>147</v>
      </c>
      <c r="E160" s="236" t="s">
        <v>19</v>
      </c>
      <c r="F160" s="237" t="s">
        <v>224</v>
      </c>
      <c r="G160" s="235"/>
      <c r="H160" s="238">
        <v>6.4800000000000004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147</v>
      </c>
      <c r="AU160" s="244" t="s">
        <v>81</v>
      </c>
      <c r="AV160" s="14" t="s">
        <v>81</v>
      </c>
      <c r="AW160" s="14" t="s">
        <v>33</v>
      </c>
      <c r="AX160" s="14" t="s">
        <v>79</v>
      </c>
      <c r="AY160" s="244" t="s">
        <v>135</v>
      </c>
    </row>
    <row r="161" s="2" customFormat="1" ht="24.15" customHeight="1">
      <c r="A161" s="39"/>
      <c r="B161" s="40"/>
      <c r="C161" s="205" t="s">
        <v>225</v>
      </c>
      <c r="D161" s="205" t="s">
        <v>138</v>
      </c>
      <c r="E161" s="206" t="s">
        <v>226</v>
      </c>
      <c r="F161" s="207" t="s">
        <v>227</v>
      </c>
      <c r="G161" s="208" t="s">
        <v>141</v>
      </c>
      <c r="H161" s="209">
        <v>236.59200000000001</v>
      </c>
      <c r="I161" s="210"/>
      <c r="J161" s="211">
        <f>ROUND(I161*H161,2)</f>
        <v>0</v>
      </c>
      <c r="K161" s="207" t="s">
        <v>142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0.018380000000000001</v>
      </c>
      <c r="R161" s="214">
        <f>Q161*H161</f>
        <v>4.3485609600000004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143</v>
      </c>
      <c r="AT161" s="216" t="s">
        <v>138</v>
      </c>
      <c r="AU161" s="216" t="s">
        <v>81</v>
      </c>
      <c r="AY161" s="18" t="s">
        <v>135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143</v>
      </c>
      <c r="BM161" s="216" t="s">
        <v>228</v>
      </c>
    </row>
    <row r="162" s="2" customFormat="1">
      <c r="A162" s="39"/>
      <c r="B162" s="40"/>
      <c r="C162" s="41"/>
      <c r="D162" s="218" t="s">
        <v>145</v>
      </c>
      <c r="E162" s="41"/>
      <c r="F162" s="219" t="s">
        <v>229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145</v>
      </c>
      <c r="AU162" s="18" t="s">
        <v>81</v>
      </c>
    </row>
    <row r="163" s="13" customFormat="1">
      <c r="A163" s="13"/>
      <c r="B163" s="223"/>
      <c r="C163" s="224"/>
      <c r="D163" s="225" t="s">
        <v>147</v>
      </c>
      <c r="E163" s="226" t="s">
        <v>19</v>
      </c>
      <c r="F163" s="227" t="s">
        <v>148</v>
      </c>
      <c r="G163" s="224"/>
      <c r="H163" s="226" t="s">
        <v>19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147</v>
      </c>
      <c r="AU163" s="233" t="s">
        <v>81</v>
      </c>
      <c r="AV163" s="13" t="s">
        <v>79</v>
      </c>
      <c r="AW163" s="13" t="s">
        <v>33</v>
      </c>
      <c r="AX163" s="13" t="s">
        <v>71</v>
      </c>
      <c r="AY163" s="233" t="s">
        <v>135</v>
      </c>
    </row>
    <row r="164" s="14" customFormat="1">
      <c r="A164" s="14"/>
      <c r="B164" s="234"/>
      <c r="C164" s="235"/>
      <c r="D164" s="225" t="s">
        <v>147</v>
      </c>
      <c r="E164" s="236" t="s">
        <v>19</v>
      </c>
      <c r="F164" s="237" t="s">
        <v>216</v>
      </c>
      <c r="G164" s="235"/>
      <c r="H164" s="238">
        <v>248.55600000000001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147</v>
      </c>
      <c r="AU164" s="244" t="s">
        <v>81</v>
      </c>
      <c r="AV164" s="14" t="s">
        <v>81</v>
      </c>
      <c r="AW164" s="14" t="s">
        <v>33</v>
      </c>
      <c r="AX164" s="14" t="s">
        <v>71</v>
      </c>
      <c r="AY164" s="244" t="s">
        <v>135</v>
      </c>
    </row>
    <row r="165" s="14" customFormat="1">
      <c r="A165" s="14"/>
      <c r="B165" s="234"/>
      <c r="C165" s="235"/>
      <c r="D165" s="225" t="s">
        <v>147</v>
      </c>
      <c r="E165" s="236" t="s">
        <v>19</v>
      </c>
      <c r="F165" s="237" t="s">
        <v>217</v>
      </c>
      <c r="G165" s="235"/>
      <c r="H165" s="238">
        <v>-21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147</v>
      </c>
      <c r="AU165" s="244" t="s">
        <v>81</v>
      </c>
      <c r="AV165" s="14" t="s">
        <v>81</v>
      </c>
      <c r="AW165" s="14" t="s">
        <v>33</v>
      </c>
      <c r="AX165" s="14" t="s">
        <v>71</v>
      </c>
      <c r="AY165" s="244" t="s">
        <v>135</v>
      </c>
    </row>
    <row r="166" s="14" customFormat="1">
      <c r="A166" s="14"/>
      <c r="B166" s="234"/>
      <c r="C166" s="235"/>
      <c r="D166" s="225" t="s">
        <v>147</v>
      </c>
      <c r="E166" s="236" t="s">
        <v>19</v>
      </c>
      <c r="F166" s="237" t="s">
        <v>218</v>
      </c>
      <c r="G166" s="235"/>
      <c r="H166" s="238">
        <v>9.0359999999999996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147</v>
      </c>
      <c r="AU166" s="244" t="s">
        <v>81</v>
      </c>
      <c r="AV166" s="14" t="s">
        <v>81</v>
      </c>
      <c r="AW166" s="14" t="s">
        <v>33</v>
      </c>
      <c r="AX166" s="14" t="s">
        <v>71</v>
      </c>
      <c r="AY166" s="244" t="s">
        <v>135</v>
      </c>
    </row>
    <row r="167" s="15" customFormat="1">
      <c r="A167" s="15"/>
      <c r="B167" s="245"/>
      <c r="C167" s="246"/>
      <c r="D167" s="225" t="s">
        <v>147</v>
      </c>
      <c r="E167" s="247" t="s">
        <v>19</v>
      </c>
      <c r="F167" s="248" t="s">
        <v>151</v>
      </c>
      <c r="G167" s="246"/>
      <c r="H167" s="249">
        <v>236.59200000000001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5" t="s">
        <v>147</v>
      </c>
      <c r="AU167" s="255" t="s">
        <v>81</v>
      </c>
      <c r="AV167" s="15" t="s">
        <v>143</v>
      </c>
      <c r="AW167" s="15" t="s">
        <v>33</v>
      </c>
      <c r="AX167" s="15" t="s">
        <v>79</v>
      </c>
      <c r="AY167" s="255" t="s">
        <v>135</v>
      </c>
    </row>
    <row r="168" s="2" customFormat="1" ht="24.15" customHeight="1">
      <c r="A168" s="39"/>
      <c r="B168" s="40"/>
      <c r="C168" s="205" t="s">
        <v>8</v>
      </c>
      <c r="D168" s="205" t="s">
        <v>138</v>
      </c>
      <c r="E168" s="206" t="s">
        <v>230</v>
      </c>
      <c r="F168" s="207" t="s">
        <v>231</v>
      </c>
      <c r="G168" s="208" t="s">
        <v>141</v>
      </c>
      <c r="H168" s="209">
        <v>236.59200000000001</v>
      </c>
      <c r="I168" s="210"/>
      <c r="J168" s="211">
        <f>ROUND(I168*H168,2)</f>
        <v>0</v>
      </c>
      <c r="K168" s="207" t="s">
        <v>142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0.0079000000000000008</v>
      </c>
      <c r="R168" s="214">
        <f>Q168*H168</f>
        <v>1.8690768000000002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143</v>
      </c>
      <c r="AT168" s="216" t="s">
        <v>138</v>
      </c>
      <c r="AU168" s="216" t="s">
        <v>81</v>
      </c>
      <c r="AY168" s="18" t="s">
        <v>135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143</v>
      </c>
      <c r="BM168" s="216" t="s">
        <v>232</v>
      </c>
    </row>
    <row r="169" s="2" customFormat="1">
      <c r="A169" s="39"/>
      <c r="B169" s="40"/>
      <c r="C169" s="41"/>
      <c r="D169" s="218" t="s">
        <v>145</v>
      </c>
      <c r="E169" s="41"/>
      <c r="F169" s="219" t="s">
        <v>233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145</v>
      </c>
      <c r="AU169" s="18" t="s">
        <v>81</v>
      </c>
    </row>
    <row r="170" s="13" customFormat="1">
      <c r="A170" s="13"/>
      <c r="B170" s="223"/>
      <c r="C170" s="224"/>
      <c r="D170" s="225" t="s">
        <v>147</v>
      </c>
      <c r="E170" s="226" t="s">
        <v>19</v>
      </c>
      <c r="F170" s="227" t="s">
        <v>148</v>
      </c>
      <c r="G170" s="224"/>
      <c r="H170" s="226" t="s">
        <v>19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147</v>
      </c>
      <c r="AU170" s="233" t="s">
        <v>81</v>
      </c>
      <c r="AV170" s="13" t="s">
        <v>79</v>
      </c>
      <c r="AW170" s="13" t="s">
        <v>33</v>
      </c>
      <c r="AX170" s="13" t="s">
        <v>71</v>
      </c>
      <c r="AY170" s="233" t="s">
        <v>135</v>
      </c>
    </row>
    <row r="171" s="14" customFormat="1">
      <c r="A171" s="14"/>
      <c r="B171" s="234"/>
      <c r="C171" s="235"/>
      <c r="D171" s="225" t="s">
        <v>147</v>
      </c>
      <c r="E171" s="236" t="s">
        <v>19</v>
      </c>
      <c r="F171" s="237" t="s">
        <v>216</v>
      </c>
      <c r="G171" s="235"/>
      <c r="H171" s="238">
        <v>248.55600000000001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147</v>
      </c>
      <c r="AU171" s="244" t="s">
        <v>81</v>
      </c>
      <c r="AV171" s="14" t="s">
        <v>81</v>
      </c>
      <c r="AW171" s="14" t="s">
        <v>33</v>
      </c>
      <c r="AX171" s="14" t="s">
        <v>71</v>
      </c>
      <c r="AY171" s="244" t="s">
        <v>135</v>
      </c>
    </row>
    <row r="172" s="14" customFormat="1">
      <c r="A172" s="14"/>
      <c r="B172" s="234"/>
      <c r="C172" s="235"/>
      <c r="D172" s="225" t="s">
        <v>147</v>
      </c>
      <c r="E172" s="236" t="s">
        <v>19</v>
      </c>
      <c r="F172" s="237" t="s">
        <v>217</v>
      </c>
      <c r="G172" s="235"/>
      <c r="H172" s="238">
        <v>-21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147</v>
      </c>
      <c r="AU172" s="244" t="s">
        <v>81</v>
      </c>
      <c r="AV172" s="14" t="s">
        <v>81</v>
      </c>
      <c r="AW172" s="14" t="s">
        <v>33</v>
      </c>
      <c r="AX172" s="14" t="s">
        <v>71</v>
      </c>
      <c r="AY172" s="244" t="s">
        <v>135</v>
      </c>
    </row>
    <row r="173" s="14" customFormat="1">
      <c r="A173" s="14"/>
      <c r="B173" s="234"/>
      <c r="C173" s="235"/>
      <c r="D173" s="225" t="s">
        <v>147</v>
      </c>
      <c r="E173" s="236" t="s">
        <v>19</v>
      </c>
      <c r="F173" s="237" t="s">
        <v>218</v>
      </c>
      <c r="G173" s="235"/>
      <c r="H173" s="238">
        <v>9.0359999999999996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147</v>
      </c>
      <c r="AU173" s="244" t="s">
        <v>81</v>
      </c>
      <c r="AV173" s="14" t="s">
        <v>81</v>
      </c>
      <c r="AW173" s="14" t="s">
        <v>33</v>
      </c>
      <c r="AX173" s="14" t="s">
        <v>71</v>
      </c>
      <c r="AY173" s="244" t="s">
        <v>135</v>
      </c>
    </row>
    <row r="174" s="15" customFormat="1">
      <c r="A174" s="15"/>
      <c r="B174" s="245"/>
      <c r="C174" s="246"/>
      <c r="D174" s="225" t="s">
        <v>147</v>
      </c>
      <c r="E174" s="247" t="s">
        <v>19</v>
      </c>
      <c r="F174" s="248" t="s">
        <v>151</v>
      </c>
      <c r="G174" s="246"/>
      <c r="H174" s="249">
        <v>236.59200000000001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5" t="s">
        <v>147</v>
      </c>
      <c r="AU174" s="255" t="s">
        <v>81</v>
      </c>
      <c r="AV174" s="15" t="s">
        <v>143</v>
      </c>
      <c r="AW174" s="15" t="s">
        <v>33</v>
      </c>
      <c r="AX174" s="15" t="s">
        <v>79</v>
      </c>
      <c r="AY174" s="255" t="s">
        <v>135</v>
      </c>
    </row>
    <row r="175" s="2" customFormat="1" ht="24.15" customHeight="1">
      <c r="A175" s="39"/>
      <c r="B175" s="40"/>
      <c r="C175" s="205" t="s">
        <v>234</v>
      </c>
      <c r="D175" s="205" t="s">
        <v>138</v>
      </c>
      <c r="E175" s="206" t="s">
        <v>235</v>
      </c>
      <c r="F175" s="207" t="s">
        <v>236</v>
      </c>
      <c r="G175" s="208" t="s">
        <v>141</v>
      </c>
      <c r="H175" s="209">
        <v>20</v>
      </c>
      <c r="I175" s="210"/>
      <c r="J175" s="211">
        <f>ROUND(I175*H175,2)</f>
        <v>0</v>
      </c>
      <c r="K175" s="207" t="s">
        <v>142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143</v>
      </c>
      <c r="AT175" s="216" t="s">
        <v>138</v>
      </c>
      <c r="AU175" s="216" t="s">
        <v>81</v>
      </c>
      <c r="AY175" s="18" t="s">
        <v>135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143</v>
      </c>
      <c r="BM175" s="216" t="s">
        <v>237</v>
      </c>
    </row>
    <row r="176" s="2" customFormat="1">
      <c r="A176" s="39"/>
      <c r="B176" s="40"/>
      <c r="C176" s="41"/>
      <c r="D176" s="218" t="s">
        <v>145</v>
      </c>
      <c r="E176" s="41"/>
      <c r="F176" s="219" t="s">
        <v>238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145</v>
      </c>
      <c r="AU176" s="18" t="s">
        <v>81</v>
      </c>
    </row>
    <row r="177" s="13" customFormat="1">
      <c r="A177" s="13"/>
      <c r="B177" s="223"/>
      <c r="C177" s="224"/>
      <c r="D177" s="225" t="s">
        <v>147</v>
      </c>
      <c r="E177" s="226" t="s">
        <v>19</v>
      </c>
      <c r="F177" s="227" t="s">
        <v>148</v>
      </c>
      <c r="G177" s="224"/>
      <c r="H177" s="226" t="s">
        <v>19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147</v>
      </c>
      <c r="AU177" s="233" t="s">
        <v>81</v>
      </c>
      <c r="AV177" s="13" t="s">
        <v>79</v>
      </c>
      <c r="AW177" s="13" t="s">
        <v>33</v>
      </c>
      <c r="AX177" s="13" t="s">
        <v>71</v>
      </c>
      <c r="AY177" s="233" t="s">
        <v>135</v>
      </c>
    </row>
    <row r="178" s="14" customFormat="1">
      <c r="A178" s="14"/>
      <c r="B178" s="234"/>
      <c r="C178" s="235"/>
      <c r="D178" s="225" t="s">
        <v>147</v>
      </c>
      <c r="E178" s="236" t="s">
        <v>19</v>
      </c>
      <c r="F178" s="237" t="s">
        <v>239</v>
      </c>
      <c r="G178" s="235"/>
      <c r="H178" s="238">
        <v>20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147</v>
      </c>
      <c r="AU178" s="244" t="s">
        <v>81</v>
      </c>
      <c r="AV178" s="14" t="s">
        <v>81</v>
      </c>
      <c r="AW178" s="14" t="s">
        <v>33</v>
      </c>
      <c r="AX178" s="14" t="s">
        <v>79</v>
      </c>
      <c r="AY178" s="244" t="s">
        <v>135</v>
      </c>
    </row>
    <row r="179" s="2" customFormat="1" ht="24.15" customHeight="1">
      <c r="A179" s="39"/>
      <c r="B179" s="40"/>
      <c r="C179" s="205" t="s">
        <v>240</v>
      </c>
      <c r="D179" s="205" t="s">
        <v>138</v>
      </c>
      <c r="E179" s="206" t="s">
        <v>241</v>
      </c>
      <c r="F179" s="207" t="s">
        <v>242</v>
      </c>
      <c r="G179" s="208" t="s">
        <v>141</v>
      </c>
      <c r="H179" s="209">
        <v>13.773</v>
      </c>
      <c r="I179" s="210"/>
      <c r="J179" s="211">
        <f>ROUND(I179*H179,2)</f>
        <v>0</v>
      </c>
      <c r="K179" s="207" t="s">
        <v>142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143</v>
      </c>
      <c r="AT179" s="216" t="s">
        <v>138</v>
      </c>
      <c r="AU179" s="216" t="s">
        <v>81</v>
      </c>
      <c r="AY179" s="18" t="s">
        <v>135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143</v>
      </c>
      <c r="BM179" s="216" t="s">
        <v>243</v>
      </c>
    </row>
    <row r="180" s="2" customFormat="1">
      <c r="A180" s="39"/>
      <c r="B180" s="40"/>
      <c r="C180" s="41"/>
      <c r="D180" s="218" t="s">
        <v>145</v>
      </c>
      <c r="E180" s="41"/>
      <c r="F180" s="219" t="s">
        <v>244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145</v>
      </c>
      <c r="AU180" s="18" t="s">
        <v>81</v>
      </c>
    </row>
    <row r="181" s="13" customFormat="1">
      <c r="A181" s="13"/>
      <c r="B181" s="223"/>
      <c r="C181" s="224"/>
      <c r="D181" s="225" t="s">
        <v>147</v>
      </c>
      <c r="E181" s="226" t="s">
        <v>19</v>
      </c>
      <c r="F181" s="227" t="s">
        <v>245</v>
      </c>
      <c r="G181" s="224"/>
      <c r="H181" s="226" t="s">
        <v>19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147</v>
      </c>
      <c r="AU181" s="233" t="s">
        <v>81</v>
      </c>
      <c r="AV181" s="13" t="s">
        <v>79</v>
      </c>
      <c r="AW181" s="13" t="s">
        <v>33</v>
      </c>
      <c r="AX181" s="13" t="s">
        <v>71</v>
      </c>
      <c r="AY181" s="233" t="s">
        <v>135</v>
      </c>
    </row>
    <row r="182" s="14" customFormat="1">
      <c r="A182" s="14"/>
      <c r="B182" s="234"/>
      <c r="C182" s="235"/>
      <c r="D182" s="225" t="s">
        <v>147</v>
      </c>
      <c r="E182" s="236" t="s">
        <v>19</v>
      </c>
      <c r="F182" s="237" t="s">
        <v>246</v>
      </c>
      <c r="G182" s="235"/>
      <c r="H182" s="238">
        <v>3.7200000000000002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147</v>
      </c>
      <c r="AU182" s="244" t="s">
        <v>81</v>
      </c>
      <c r="AV182" s="14" t="s">
        <v>81</v>
      </c>
      <c r="AW182" s="14" t="s">
        <v>33</v>
      </c>
      <c r="AX182" s="14" t="s">
        <v>71</v>
      </c>
      <c r="AY182" s="244" t="s">
        <v>135</v>
      </c>
    </row>
    <row r="183" s="14" customFormat="1">
      <c r="A183" s="14"/>
      <c r="B183" s="234"/>
      <c r="C183" s="235"/>
      <c r="D183" s="225" t="s">
        <v>147</v>
      </c>
      <c r="E183" s="236" t="s">
        <v>19</v>
      </c>
      <c r="F183" s="237" t="s">
        <v>247</v>
      </c>
      <c r="G183" s="235"/>
      <c r="H183" s="238">
        <v>2.7839999999999998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147</v>
      </c>
      <c r="AU183" s="244" t="s">
        <v>81</v>
      </c>
      <c r="AV183" s="14" t="s">
        <v>81</v>
      </c>
      <c r="AW183" s="14" t="s">
        <v>33</v>
      </c>
      <c r="AX183" s="14" t="s">
        <v>71</v>
      </c>
      <c r="AY183" s="244" t="s">
        <v>135</v>
      </c>
    </row>
    <row r="184" s="14" customFormat="1">
      <c r="A184" s="14"/>
      <c r="B184" s="234"/>
      <c r="C184" s="235"/>
      <c r="D184" s="225" t="s">
        <v>147</v>
      </c>
      <c r="E184" s="236" t="s">
        <v>19</v>
      </c>
      <c r="F184" s="237" t="s">
        <v>248</v>
      </c>
      <c r="G184" s="235"/>
      <c r="H184" s="238">
        <v>0.69599999999999995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147</v>
      </c>
      <c r="AU184" s="244" t="s">
        <v>81</v>
      </c>
      <c r="AV184" s="14" t="s">
        <v>81</v>
      </c>
      <c r="AW184" s="14" t="s">
        <v>33</v>
      </c>
      <c r="AX184" s="14" t="s">
        <v>71</v>
      </c>
      <c r="AY184" s="244" t="s">
        <v>135</v>
      </c>
    </row>
    <row r="185" s="14" customFormat="1">
      <c r="A185" s="14"/>
      <c r="B185" s="234"/>
      <c r="C185" s="235"/>
      <c r="D185" s="225" t="s">
        <v>147</v>
      </c>
      <c r="E185" s="236" t="s">
        <v>19</v>
      </c>
      <c r="F185" s="237" t="s">
        <v>249</v>
      </c>
      <c r="G185" s="235"/>
      <c r="H185" s="238">
        <v>3.7440000000000002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147</v>
      </c>
      <c r="AU185" s="244" t="s">
        <v>81</v>
      </c>
      <c r="AV185" s="14" t="s">
        <v>81</v>
      </c>
      <c r="AW185" s="14" t="s">
        <v>33</v>
      </c>
      <c r="AX185" s="14" t="s">
        <v>71</v>
      </c>
      <c r="AY185" s="244" t="s">
        <v>135</v>
      </c>
    </row>
    <row r="186" s="14" customFormat="1">
      <c r="A186" s="14"/>
      <c r="B186" s="234"/>
      <c r="C186" s="235"/>
      <c r="D186" s="225" t="s">
        <v>147</v>
      </c>
      <c r="E186" s="236" t="s">
        <v>19</v>
      </c>
      <c r="F186" s="237" t="s">
        <v>250</v>
      </c>
      <c r="G186" s="235"/>
      <c r="H186" s="238">
        <v>2.8290000000000002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147</v>
      </c>
      <c r="AU186" s="244" t="s">
        <v>81</v>
      </c>
      <c r="AV186" s="14" t="s">
        <v>81</v>
      </c>
      <c r="AW186" s="14" t="s">
        <v>33</v>
      </c>
      <c r="AX186" s="14" t="s">
        <v>71</v>
      </c>
      <c r="AY186" s="244" t="s">
        <v>135</v>
      </c>
    </row>
    <row r="187" s="15" customFormat="1">
      <c r="A187" s="15"/>
      <c r="B187" s="245"/>
      <c r="C187" s="246"/>
      <c r="D187" s="225" t="s">
        <v>147</v>
      </c>
      <c r="E187" s="247" t="s">
        <v>19</v>
      </c>
      <c r="F187" s="248" t="s">
        <v>151</v>
      </c>
      <c r="G187" s="246"/>
      <c r="H187" s="249">
        <v>13.773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5" t="s">
        <v>147</v>
      </c>
      <c r="AU187" s="255" t="s">
        <v>81</v>
      </c>
      <c r="AV187" s="15" t="s">
        <v>143</v>
      </c>
      <c r="AW187" s="15" t="s">
        <v>33</v>
      </c>
      <c r="AX187" s="15" t="s">
        <v>79</v>
      </c>
      <c r="AY187" s="255" t="s">
        <v>135</v>
      </c>
    </row>
    <row r="188" s="2" customFormat="1" ht="21.75" customHeight="1">
      <c r="A188" s="39"/>
      <c r="B188" s="40"/>
      <c r="C188" s="205" t="s">
        <v>251</v>
      </c>
      <c r="D188" s="205" t="s">
        <v>138</v>
      </c>
      <c r="E188" s="206" t="s">
        <v>252</v>
      </c>
      <c r="F188" s="207" t="s">
        <v>253</v>
      </c>
      <c r="G188" s="208" t="s">
        <v>141</v>
      </c>
      <c r="H188" s="209">
        <v>11.882</v>
      </c>
      <c r="I188" s="210"/>
      <c r="J188" s="211">
        <f>ROUND(I188*H188,2)</f>
        <v>0</v>
      </c>
      <c r="K188" s="207" t="s">
        <v>142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0.105</v>
      </c>
      <c r="R188" s="214">
        <f>Q188*H188</f>
        <v>1.2476099999999999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143</v>
      </c>
      <c r="AT188" s="216" t="s">
        <v>138</v>
      </c>
      <c r="AU188" s="216" t="s">
        <v>81</v>
      </c>
      <c r="AY188" s="18" t="s">
        <v>135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143</v>
      </c>
      <c r="BM188" s="216" t="s">
        <v>254</v>
      </c>
    </row>
    <row r="189" s="2" customFormat="1">
      <c r="A189" s="39"/>
      <c r="B189" s="40"/>
      <c r="C189" s="41"/>
      <c r="D189" s="218" t="s">
        <v>145</v>
      </c>
      <c r="E189" s="41"/>
      <c r="F189" s="219" t="s">
        <v>255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145</v>
      </c>
      <c r="AU189" s="18" t="s">
        <v>81</v>
      </c>
    </row>
    <row r="190" s="13" customFormat="1">
      <c r="A190" s="13"/>
      <c r="B190" s="223"/>
      <c r="C190" s="224"/>
      <c r="D190" s="225" t="s">
        <v>147</v>
      </c>
      <c r="E190" s="226" t="s">
        <v>19</v>
      </c>
      <c r="F190" s="227" t="s">
        <v>148</v>
      </c>
      <c r="G190" s="224"/>
      <c r="H190" s="226" t="s">
        <v>19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147</v>
      </c>
      <c r="AU190" s="233" t="s">
        <v>81</v>
      </c>
      <c r="AV190" s="13" t="s">
        <v>79</v>
      </c>
      <c r="AW190" s="13" t="s">
        <v>33</v>
      </c>
      <c r="AX190" s="13" t="s">
        <v>71</v>
      </c>
      <c r="AY190" s="233" t="s">
        <v>135</v>
      </c>
    </row>
    <row r="191" s="14" customFormat="1">
      <c r="A191" s="14"/>
      <c r="B191" s="234"/>
      <c r="C191" s="235"/>
      <c r="D191" s="225" t="s">
        <v>147</v>
      </c>
      <c r="E191" s="236" t="s">
        <v>19</v>
      </c>
      <c r="F191" s="237" t="s">
        <v>256</v>
      </c>
      <c r="G191" s="235"/>
      <c r="H191" s="238">
        <v>11.882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147</v>
      </c>
      <c r="AU191" s="244" t="s">
        <v>81</v>
      </c>
      <c r="AV191" s="14" t="s">
        <v>81</v>
      </c>
      <c r="AW191" s="14" t="s">
        <v>33</v>
      </c>
      <c r="AX191" s="14" t="s">
        <v>79</v>
      </c>
      <c r="AY191" s="244" t="s">
        <v>135</v>
      </c>
    </row>
    <row r="192" s="2" customFormat="1" ht="16.5" customHeight="1">
      <c r="A192" s="39"/>
      <c r="B192" s="40"/>
      <c r="C192" s="205" t="s">
        <v>257</v>
      </c>
      <c r="D192" s="205" t="s">
        <v>138</v>
      </c>
      <c r="E192" s="206" t="s">
        <v>258</v>
      </c>
      <c r="F192" s="207" t="s">
        <v>259</v>
      </c>
      <c r="G192" s="208" t="s">
        <v>141</v>
      </c>
      <c r="H192" s="209">
        <v>11.882</v>
      </c>
      <c r="I192" s="210"/>
      <c r="J192" s="211">
        <f>ROUND(I192*H192,2)</f>
        <v>0</v>
      </c>
      <c r="K192" s="207" t="s">
        <v>142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0.00012999999999999999</v>
      </c>
      <c r="R192" s="214">
        <f>Q192*H192</f>
        <v>0.0015446599999999998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143</v>
      </c>
      <c r="AT192" s="216" t="s">
        <v>138</v>
      </c>
      <c r="AU192" s="216" t="s">
        <v>81</v>
      </c>
      <c r="AY192" s="18" t="s">
        <v>135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143</v>
      </c>
      <c r="BM192" s="216" t="s">
        <v>260</v>
      </c>
    </row>
    <row r="193" s="2" customFormat="1">
      <c r="A193" s="39"/>
      <c r="B193" s="40"/>
      <c r="C193" s="41"/>
      <c r="D193" s="218" t="s">
        <v>145</v>
      </c>
      <c r="E193" s="41"/>
      <c r="F193" s="219" t="s">
        <v>261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145</v>
      </c>
      <c r="AU193" s="18" t="s">
        <v>81</v>
      </c>
    </row>
    <row r="194" s="13" customFormat="1">
      <c r="A194" s="13"/>
      <c r="B194" s="223"/>
      <c r="C194" s="224"/>
      <c r="D194" s="225" t="s">
        <v>147</v>
      </c>
      <c r="E194" s="226" t="s">
        <v>19</v>
      </c>
      <c r="F194" s="227" t="s">
        <v>148</v>
      </c>
      <c r="G194" s="224"/>
      <c r="H194" s="226" t="s">
        <v>19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147</v>
      </c>
      <c r="AU194" s="233" t="s">
        <v>81</v>
      </c>
      <c r="AV194" s="13" t="s">
        <v>79</v>
      </c>
      <c r="AW194" s="13" t="s">
        <v>33</v>
      </c>
      <c r="AX194" s="13" t="s">
        <v>71</v>
      </c>
      <c r="AY194" s="233" t="s">
        <v>135</v>
      </c>
    </row>
    <row r="195" s="14" customFormat="1">
      <c r="A195" s="14"/>
      <c r="B195" s="234"/>
      <c r="C195" s="235"/>
      <c r="D195" s="225" t="s">
        <v>147</v>
      </c>
      <c r="E195" s="236" t="s">
        <v>19</v>
      </c>
      <c r="F195" s="237" t="s">
        <v>256</v>
      </c>
      <c r="G195" s="235"/>
      <c r="H195" s="238">
        <v>11.882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147</v>
      </c>
      <c r="AU195" s="244" t="s">
        <v>81</v>
      </c>
      <c r="AV195" s="14" t="s">
        <v>81</v>
      </c>
      <c r="AW195" s="14" t="s">
        <v>33</v>
      </c>
      <c r="AX195" s="14" t="s">
        <v>79</v>
      </c>
      <c r="AY195" s="244" t="s">
        <v>135</v>
      </c>
    </row>
    <row r="196" s="12" customFormat="1" ht="22.8" customHeight="1">
      <c r="A196" s="12"/>
      <c r="B196" s="189"/>
      <c r="C196" s="190"/>
      <c r="D196" s="191" t="s">
        <v>70</v>
      </c>
      <c r="E196" s="203" t="s">
        <v>195</v>
      </c>
      <c r="F196" s="203" t="s">
        <v>262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SUM(P197:P267)</f>
        <v>0</v>
      </c>
      <c r="Q196" s="197"/>
      <c r="R196" s="198">
        <f>SUM(R197:R267)</f>
        <v>0.078626100000000004</v>
      </c>
      <c r="S196" s="197"/>
      <c r="T196" s="199">
        <f>SUM(T197:T267)</f>
        <v>28.010907000000003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79</v>
      </c>
      <c r="AT196" s="201" t="s">
        <v>70</v>
      </c>
      <c r="AU196" s="201" t="s">
        <v>79</v>
      </c>
      <c r="AY196" s="200" t="s">
        <v>135</v>
      </c>
      <c r="BK196" s="202">
        <f>SUM(BK197:BK267)</f>
        <v>0</v>
      </c>
    </row>
    <row r="197" s="2" customFormat="1" ht="24.15" customHeight="1">
      <c r="A197" s="39"/>
      <c r="B197" s="40"/>
      <c r="C197" s="205" t="s">
        <v>239</v>
      </c>
      <c r="D197" s="205" t="s">
        <v>138</v>
      </c>
      <c r="E197" s="206" t="s">
        <v>263</v>
      </c>
      <c r="F197" s="207" t="s">
        <v>264</v>
      </c>
      <c r="G197" s="208" t="s">
        <v>141</v>
      </c>
      <c r="H197" s="209">
        <v>67.329999999999998</v>
      </c>
      <c r="I197" s="210"/>
      <c r="J197" s="211">
        <f>ROUND(I197*H197,2)</f>
        <v>0</v>
      </c>
      <c r="K197" s="207" t="s">
        <v>142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0.00012999999999999999</v>
      </c>
      <c r="R197" s="214">
        <f>Q197*H197</f>
        <v>0.0087528999999999992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143</v>
      </c>
      <c r="AT197" s="216" t="s">
        <v>138</v>
      </c>
      <c r="AU197" s="216" t="s">
        <v>81</v>
      </c>
      <c r="AY197" s="18" t="s">
        <v>135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79</v>
      </c>
      <c r="BK197" s="217">
        <f>ROUND(I197*H197,2)</f>
        <v>0</v>
      </c>
      <c r="BL197" s="18" t="s">
        <v>143</v>
      </c>
      <c r="BM197" s="216" t="s">
        <v>265</v>
      </c>
    </row>
    <row r="198" s="2" customFormat="1">
      <c r="A198" s="39"/>
      <c r="B198" s="40"/>
      <c r="C198" s="41"/>
      <c r="D198" s="218" t="s">
        <v>145</v>
      </c>
      <c r="E198" s="41"/>
      <c r="F198" s="219" t="s">
        <v>266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145</v>
      </c>
      <c r="AU198" s="18" t="s">
        <v>81</v>
      </c>
    </row>
    <row r="199" s="13" customFormat="1">
      <c r="A199" s="13"/>
      <c r="B199" s="223"/>
      <c r="C199" s="224"/>
      <c r="D199" s="225" t="s">
        <v>147</v>
      </c>
      <c r="E199" s="226" t="s">
        <v>19</v>
      </c>
      <c r="F199" s="227" t="s">
        <v>148</v>
      </c>
      <c r="G199" s="224"/>
      <c r="H199" s="226" t="s">
        <v>19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147</v>
      </c>
      <c r="AU199" s="233" t="s">
        <v>81</v>
      </c>
      <c r="AV199" s="13" t="s">
        <v>79</v>
      </c>
      <c r="AW199" s="13" t="s">
        <v>33</v>
      </c>
      <c r="AX199" s="13" t="s">
        <v>71</v>
      </c>
      <c r="AY199" s="233" t="s">
        <v>135</v>
      </c>
    </row>
    <row r="200" s="14" customFormat="1">
      <c r="A200" s="14"/>
      <c r="B200" s="234"/>
      <c r="C200" s="235"/>
      <c r="D200" s="225" t="s">
        <v>147</v>
      </c>
      <c r="E200" s="236" t="s">
        <v>19</v>
      </c>
      <c r="F200" s="237" t="s">
        <v>267</v>
      </c>
      <c r="G200" s="235"/>
      <c r="H200" s="238">
        <v>67.329999999999998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147</v>
      </c>
      <c r="AU200" s="244" t="s">
        <v>81</v>
      </c>
      <c r="AV200" s="14" t="s">
        <v>81</v>
      </c>
      <c r="AW200" s="14" t="s">
        <v>33</v>
      </c>
      <c r="AX200" s="14" t="s">
        <v>79</v>
      </c>
      <c r="AY200" s="244" t="s">
        <v>135</v>
      </c>
    </row>
    <row r="201" s="2" customFormat="1" ht="24.15" customHeight="1">
      <c r="A201" s="39"/>
      <c r="B201" s="40"/>
      <c r="C201" s="205" t="s">
        <v>7</v>
      </c>
      <c r="D201" s="205" t="s">
        <v>138</v>
      </c>
      <c r="E201" s="206" t="s">
        <v>268</v>
      </c>
      <c r="F201" s="207" t="s">
        <v>269</v>
      </c>
      <c r="G201" s="208" t="s">
        <v>141</v>
      </c>
      <c r="H201" s="209">
        <v>67.329999999999998</v>
      </c>
      <c r="I201" s="210"/>
      <c r="J201" s="211">
        <f>ROUND(I201*H201,2)</f>
        <v>0</v>
      </c>
      <c r="K201" s="207" t="s">
        <v>142</v>
      </c>
      <c r="L201" s="45"/>
      <c r="M201" s="212" t="s">
        <v>19</v>
      </c>
      <c r="N201" s="213" t="s">
        <v>42</v>
      </c>
      <c r="O201" s="85"/>
      <c r="P201" s="214">
        <f>O201*H201</f>
        <v>0</v>
      </c>
      <c r="Q201" s="214">
        <v>4.0000000000000003E-05</v>
      </c>
      <c r="R201" s="214">
        <f>Q201*H201</f>
        <v>0.0026932000000000002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143</v>
      </c>
      <c r="AT201" s="216" t="s">
        <v>138</v>
      </c>
      <c r="AU201" s="216" t="s">
        <v>81</v>
      </c>
      <c r="AY201" s="18" t="s">
        <v>135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143</v>
      </c>
      <c r="BM201" s="216" t="s">
        <v>270</v>
      </c>
    </row>
    <row r="202" s="2" customFormat="1">
      <c r="A202" s="39"/>
      <c r="B202" s="40"/>
      <c r="C202" s="41"/>
      <c r="D202" s="218" t="s">
        <v>145</v>
      </c>
      <c r="E202" s="41"/>
      <c r="F202" s="219" t="s">
        <v>271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145</v>
      </c>
      <c r="AU202" s="18" t="s">
        <v>81</v>
      </c>
    </row>
    <row r="203" s="13" customFormat="1">
      <c r="A203" s="13"/>
      <c r="B203" s="223"/>
      <c r="C203" s="224"/>
      <c r="D203" s="225" t="s">
        <v>147</v>
      </c>
      <c r="E203" s="226" t="s">
        <v>19</v>
      </c>
      <c r="F203" s="227" t="s">
        <v>148</v>
      </c>
      <c r="G203" s="224"/>
      <c r="H203" s="226" t="s">
        <v>19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147</v>
      </c>
      <c r="AU203" s="233" t="s">
        <v>81</v>
      </c>
      <c r="AV203" s="13" t="s">
        <v>79</v>
      </c>
      <c r="AW203" s="13" t="s">
        <v>33</v>
      </c>
      <c r="AX203" s="13" t="s">
        <v>71</v>
      </c>
      <c r="AY203" s="233" t="s">
        <v>135</v>
      </c>
    </row>
    <row r="204" s="14" customFormat="1">
      <c r="A204" s="14"/>
      <c r="B204" s="234"/>
      <c r="C204" s="235"/>
      <c r="D204" s="225" t="s">
        <v>147</v>
      </c>
      <c r="E204" s="236" t="s">
        <v>19</v>
      </c>
      <c r="F204" s="237" t="s">
        <v>267</v>
      </c>
      <c r="G204" s="235"/>
      <c r="H204" s="238">
        <v>67.329999999999998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147</v>
      </c>
      <c r="AU204" s="244" t="s">
        <v>81</v>
      </c>
      <c r="AV204" s="14" t="s">
        <v>81</v>
      </c>
      <c r="AW204" s="14" t="s">
        <v>33</v>
      </c>
      <c r="AX204" s="14" t="s">
        <v>79</v>
      </c>
      <c r="AY204" s="244" t="s">
        <v>135</v>
      </c>
    </row>
    <row r="205" s="2" customFormat="1" ht="16.5" customHeight="1">
      <c r="A205" s="39"/>
      <c r="B205" s="40"/>
      <c r="C205" s="205" t="s">
        <v>272</v>
      </c>
      <c r="D205" s="205" t="s">
        <v>138</v>
      </c>
      <c r="E205" s="206" t="s">
        <v>273</v>
      </c>
      <c r="F205" s="207" t="s">
        <v>274</v>
      </c>
      <c r="G205" s="208" t="s">
        <v>275</v>
      </c>
      <c r="H205" s="209">
        <v>1</v>
      </c>
      <c r="I205" s="210"/>
      <c r="J205" s="211">
        <f>ROUND(I205*H205,2)</f>
        <v>0</v>
      </c>
      <c r="K205" s="207" t="s">
        <v>142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0.00018000000000000001</v>
      </c>
      <c r="R205" s="214">
        <f>Q205*H205</f>
        <v>0.00018000000000000001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143</v>
      </c>
      <c r="AT205" s="216" t="s">
        <v>138</v>
      </c>
      <c r="AU205" s="216" t="s">
        <v>81</v>
      </c>
      <c r="AY205" s="18" t="s">
        <v>135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79</v>
      </c>
      <c r="BK205" s="217">
        <f>ROUND(I205*H205,2)</f>
        <v>0</v>
      </c>
      <c r="BL205" s="18" t="s">
        <v>143</v>
      </c>
      <c r="BM205" s="216" t="s">
        <v>276</v>
      </c>
    </row>
    <row r="206" s="2" customFormat="1">
      <c r="A206" s="39"/>
      <c r="B206" s="40"/>
      <c r="C206" s="41"/>
      <c r="D206" s="218" t="s">
        <v>145</v>
      </c>
      <c r="E206" s="41"/>
      <c r="F206" s="219" t="s">
        <v>277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145</v>
      </c>
      <c r="AU206" s="18" t="s">
        <v>81</v>
      </c>
    </row>
    <row r="207" s="13" customFormat="1">
      <c r="A207" s="13"/>
      <c r="B207" s="223"/>
      <c r="C207" s="224"/>
      <c r="D207" s="225" t="s">
        <v>147</v>
      </c>
      <c r="E207" s="226" t="s">
        <v>19</v>
      </c>
      <c r="F207" s="227" t="s">
        <v>148</v>
      </c>
      <c r="G207" s="224"/>
      <c r="H207" s="226" t="s">
        <v>19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147</v>
      </c>
      <c r="AU207" s="233" t="s">
        <v>81</v>
      </c>
      <c r="AV207" s="13" t="s">
        <v>79</v>
      </c>
      <c r="AW207" s="13" t="s">
        <v>33</v>
      </c>
      <c r="AX207" s="13" t="s">
        <v>71</v>
      </c>
      <c r="AY207" s="233" t="s">
        <v>135</v>
      </c>
    </row>
    <row r="208" s="14" customFormat="1">
      <c r="A208" s="14"/>
      <c r="B208" s="234"/>
      <c r="C208" s="235"/>
      <c r="D208" s="225" t="s">
        <v>147</v>
      </c>
      <c r="E208" s="236" t="s">
        <v>19</v>
      </c>
      <c r="F208" s="237" t="s">
        <v>79</v>
      </c>
      <c r="G208" s="235"/>
      <c r="H208" s="238">
        <v>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147</v>
      </c>
      <c r="AU208" s="244" t="s">
        <v>81</v>
      </c>
      <c r="AV208" s="14" t="s">
        <v>81</v>
      </c>
      <c r="AW208" s="14" t="s">
        <v>33</v>
      </c>
      <c r="AX208" s="14" t="s">
        <v>79</v>
      </c>
      <c r="AY208" s="244" t="s">
        <v>135</v>
      </c>
    </row>
    <row r="209" s="2" customFormat="1" ht="16.5" customHeight="1">
      <c r="A209" s="39"/>
      <c r="B209" s="40"/>
      <c r="C209" s="256" t="s">
        <v>278</v>
      </c>
      <c r="D209" s="256" t="s">
        <v>279</v>
      </c>
      <c r="E209" s="257" t="s">
        <v>280</v>
      </c>
      <c r="F209" s="258" t="s">
        <v>281</v>
      </c>
      <c r="G209" s="259" t="s">
        <v>275</v>
      </c>
      <c r="H209" s="260">
        <v>1</v>
      </c>
      <c r="I209" s="261"/>
      <c r="J209" s="262">
        <f>ROUND(I209*H209,2)</f>
        <v>0</v>
      </c>
      <c r="K209" s="258" t="s">
        <v>142</v>
      </c>
      <c r="L209" s="263"/>
      <c r="M209" s="264" t="s">
        <v>19</v>
      </c>
      <c r="N209" s="265" t="s">
        <v>42</v>
      </c>
      <c r="O209" s="85"/>
      <c r="P209" s="214">
        <f>O209*H209</f>
        <v>0</v>
      </c>
      <c r="Q209" s="214">
        <v>0.0050000000000000001</v>
      </c>
      <c r="R209" s="214">
        <f>Q209*H209</f>
        <v>0.0050000000000000001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189</v>
      </c>
      <c r="AT209" s="216" t="s">
        <v>279</v>
      </c>
      <c r="AU209" s="216" t="s">
        <v>81</v>
      </c>
      <c r="AY209" s="18" t="s">
        <v>135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79</v>
      </c>
      <c r="BK209" s="217">
        <f>ROUND(I209*H209,2)</f>
        <v>0</v>
      </c>
      <c r="BL209" s="18" t="s">
        <v>143</v>
      </c>
      <c r="BM209" s="216" t="s">
        <v>282</v>
      </c>
    </row>
    <row r="210" s="2" customFormat="1" ht="16.5" customHeight="1">
      <c r="A210" s="39"/>
      <c r="B210" s="40"/>
      <c r="C210" s="256" t="s">
        <v>283</v>
      </c>
      <c r="D210" s="256" t="s">
        <v>279</v>
      </c>
      <c r="E210" s="257" t="s">
        <v>284</v>
      </c>
      <c r="F210" s="258" t="s">
        <v>285</v>
      </c>
      <c r="G210" s="259" t="s">
        <v>275</v>
      </c>
      <c r="H210" s="260">
        <v>1</v>
      </c>
      <c r="I210" s="261"/>
      <c r="J210" s="262">
        <f>ROUND(I210*H210,2)</f>
        <v>0</v>
      </c>
      <c r="K210" s="258" t="s">
        <v>142</v>
      </c>
      <c r="L210" s="263"/>
      <c r="M210" s="264" t="s">
        <v>19</v>
      </c>
      <c r="N210" s="265" t="s">
        <v>42</v>
      </c>
      <c r="O210" s="85"/>
      <c r="P210" s="214">
        <f>O210*H210</f>
        <v>0</v>
      </c>
      <c r="Q210" s="214">
        <v>0.012</v>
      </c>
      <c r="R210" s="214">
        <f>Q210*H210</f>
        <v>0.012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189</v>
      </c>
      <c r="AT210" s="216" t="s">
        <v>279</v>
      </c>
      <c r="AU210" s="216" t="s">
        <v>81</v>
      </c>
      <c r="AY210" s="18" t="s">
        <v>135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79</v>
      </c>
      <c r="BK210" s="217">
        <f>ROUND(I210*H210,2)</f>
        <v>0</v>
      </c>
      <c r="BL210" s="18" t="s">
        <v>143</v>
      </c>
      <c r="BM210" s="216" t="s">
        <v>286</v>
      </c>
    </row>
    <row r="211" s="2" customFormat="1" ht="24.15" customHeight="1">
      <c r="A211" s="39"/>
      <c r="B211" s="40"/>
      <c r="C211" s="205" t="s">
        <v>287</v>
      </c>
      <c r="D211" s="205" t="s">
        <v>138</v>
      </c>
      <c r="E211" s="206" t="s">
        <v>288</v>
      </c>
      <c r="F211" s="207" t="s">
        <v>289</v>
      </c>
      <c r="G211" s="208" t="s">
        <v>141</v>
      </c>
      <c r="H211" s="209">
        <v>14.429</v>
      </c>
      <c r="I211" s="210"/>
      <c r="J211" s="211">
        <f>ROUND(I211*H211,2)</f>
        <v>0</v>
      </c>
      <c r="K211" s="207" t="s">
        <v>142</v>
      </c>
      <c r="L211" s="45"/>
      <c r="M211" s="212" t="s">
        <v>19</v>
      </c>
      <c r="N211" s="213" t="s">
        <v>42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0.13100000000000001</v>
      </c>
      <c r="T211" s="215">
        <f>S211*H211</f>
        <v>1.8901990000000002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143</v>
      </c>
      <c r="AT211" s="216" t="s">
        <v>138</v>
      </c>
      <c r="AU211" s="216" t="s">
        <v>81</v>
      </c>
      <c r="AY211" s="18" t="s">
        <v>135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79</v>
      </c>
      <c r="BK211" s="217">
        <f>ROUND(I211*H211,2)</f>
        <v>0</v>
      </c>
      <c r="BL211" s="18" t="s">
        <v>143</v>
      </c>
      <c r="BM211" s="216" t="s">
        <v>290</v>
      </c>
    </row>
    <row r="212" s="2" customFormat="1">
      <c r="A212" s="39"/>
      <c r="B212" s="40"/>
      <c r="C212" s="41"/>
      <c r="D212" s="218" t="s">
        <v>145</v>
      </c>
      <c r="E212" s="41"/>
      <c r="F212" s="219" t="s">
        <v>291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145</v>
      </c>
      <c r="AU212" s="18" t="s">
        <v>81</v>
      </c>
    </row>
    <row r="213" s="13" customFormat="1">
      <c r="A213" s="13"/>
      <c r="B213" s="223"/>
      <c r="C213" s="224"/>
      <c r="D213" s="225" t="s">
        <v>147</v>
      </c>
      <c r="E213" s="226" t="s">
        <v>19</v>
      </c>
      <c r="F213" s="227" t="s">
        <v>245</v>
      </c>
      <c r="G213" s="224"/>
      <c r="H213" s="226" t="s">
        <v>19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147</v>
      </c>
      <c r="AU213" s="233" t="s">
        <v>81</v>
      </c>
      <c r="AV213" s="13" t="s">
        <v>79</v>
      </c>
      <c r="AW213" s="13" t="s">
        <v>33</v>
      </c>
      <c r="AX213" s="13" t="s">
        <v>71</v>
      </c>
      <c r="AY213" s="233" t="s">
        <v>135</v>
      </c>
    </row>
    <row r="214" s="14" customFormat="1">
      <c r="A214" s="14"/>
      <c r="B214" s="234"/>
      <c r="C214" s="235"/>
      <c r="D214" s="225" t="s">
        <v>147</v>
      </c>
      <c r="E214" s="236" t="s">
        <v>19</v>
      </c>
      <c r="F214" s="237" t="s">
        <v>292</v>
      </c>
      <c r="G214" s="235"/>
      <c r="H214" s="238">
        <v>3.3170000000000002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147</v>
      </c>
      <c r="AU214" s="244" t="s">
        <v>81</v>
      </c>
      <c r="AV214" s="14" t="s">
        <v>81</v>
      </c>
      <c r="AW214" s="14" t="s">
        <v>33</v>
      </c>
      <c r="AX214" s="14" t="s">
        <v>71</v>
      </c>
      <c r="AY214" s="244" t="s">
        <v>135</v>
      </c>
    </row>
    <row r="215" s="14" customFormat="1">
      <c r="A215" s="14"/>
      <c r="B215" s="234"/>
      <c r="C215" s="235"/>
      <c r="D215" s="225" t="s">
        <v>147</v>
      </c>
      <c r="E215" s="236" t="s">
        <v>19</v>
      </c>
      <c r="F215" s="237" t="s">
        <v>293</v>
      </c>
      <c r="G215" s="235"/>
      <c r="H215" s="238">
        <v>4.008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147</v>
      </c>
      <c r="AU215" s="244" t="s">
        <v>81</v>
      </c>
      <c r="AV215" s="14" t="s">
        <v>81</v>
      </c>
      <c r="AW215" s="14" t="s">
        <v>33</v>
      </c>
      <c r="AX215" s="14" t="s">
        <v>71</v>
      </c>
      <c r="AY215" s="244" t="s">
        <v>135</v>
      </c>
    </row>
    <row r="216" s="14" customFormat="1">
      <c r="A216" s="14"/>
      <c r="B216" s="234"/>
      <c r="C216" s="235"/>
      <c r="D216" s="225" t="s">
        <v>147</v>
      </c>
      <c r="E216" s="236" t="s">
        <v>19</v>
      </c>
      <c r="F216" s="237" t="s">
        <v>294</v>
      </c>
      <c r="G216" s="235"/>
      <c r="H216" s="238">
        <v>7.1040000000000001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147</v>
      </c>
      <c r="AU216" s="244" t="s">
        <v>81</v>
      </c>
      <c r="AV216" s="14" t="s">
        <v>81</v>
      </c>
      <c r="AW216" s="14" t="s">
        <v>33</v>
      </c>
      <c r="AX216" s="14" t="s">
        <v>71</v>
      </c>
      <c r="AY216" s="244" t="s">
        <v>135</v>
      </c>
    </row>
    <row r="217" s="15" customFormat="1">
      <c r="A217" s="15"/>
      <c r="B217" s="245"/>
      <c r="C217" s="246"/>
      <c r="D217" s="225" t="s">
        <v>147</v>
      </c>
      <c r="E217" s="247" t="s">
        <v>19</v>
      </c>
      <c r="F217" s="248" t="s">
        <v>151</v>
      </c>
      <c r="G217" s="246"/>
      <c r="H217" s="249">
        <v>14.429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5" t="s">
        <v>147</v>
      </c>
      <c r="AU217" s="255" t="s">
        <v>81</v>
      </c>
      <c r="AV217" s="15" t="s">
        <v>143</v>
      </c>
      <c r="AW217" s="15" t="s">
        <v>33</v>
      </c>
      <c r="AX217" s="15" t="s">
        <v>79</v>
      </c>
      <c r="AY217" s="255" t="s">
        <v>135</v>
      </c>
    </row>
    <row r="218" s="2" customFormat="1" ht="24.15" customHeight="1">
      <c r="A218" s="39"/>
      <c r="B218" s="40"/>
      <c r="C218" s="205" t="s">
        <v>295</v>
      </c>
      <c r="D218" s="205" t="s">
        <v>138</v>
      </c>
      <c r="E218" s="206" t="s">
        <v>296</v>
      </c>
      <c r="F218" s="207" t="s">
        <v>297</v>
      </c>
      <c r="G218" s="208" t="s">
        <v>141</v>
      </c>
      <c r="H218" s="209">
        <v>5.6040000000000001</v>
      </c>
      <c r="I218" s="210"/>
      <c r="J218" s="211">
        <f>ROUND(I218*H218,2)</f>
        <v>0</v>
      </c>
      <c r="K218" s="207" t="s">
        <v>142</v>
      </c>
      <c r="L218" s="45"/>
      <c r="M218" s="212" t="s">
        <v>19</v>
      </c>
      <c r="N218" s="213" t="s">
        <v>42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0.26100000000000001</v>
      </c>
      <c r="T218" s="215">
        <f>S218*H218</f>
        <v>1.4626440000000001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143</v>
      </c>
      <c r="AT218" s="216" t="s">
        <v>138</v>
      </c>
      <c r="AU218" s="216" t="s">
        <v>81</v>
      </c>
      <c r="AY218" s="18" t="s">
        <v>135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79</v>
      </c>
      <c r="BK218" s="217">
        <f>ROUND(I218*H218,2)</f>
        <v>0</v>
      </c>
      <c r="BL218" s="18" t="s">
        <v>143</v>
      </c>
      <c r="BM218" s="216" t="s">
        <v>298</v>
      </c>
    </row>
    <row r="219" s="2" customFormat="1">
      <c r="A219" s="39"/>
      <c r="B219" s="40"/>
      <c r="C219" s="41"/>
      <c r="D219" s="218" t="s">
        <v>145</v>
      </c>
      <c r="E219" s="41"/>
      <c r="F219" s="219" t="s">
        <v>299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145</v>
      </c>
      <c r="AU219" s="18" t="s">
        <v>81</v>
      </c>
    </row>
    <row r="220" s="13" customFormat="1">
      <c r="A220" s="13"/>
      <c r="B220" s="223"/>
      <c r="C220" s="224"/>
      <c r="D220" s="225" t="s">
        <v>147</v>
      </c>
      <c r="E220" s="226" t="s">
        <v>19</v>
      </c>
      <c r="F220" s="227" t="s">
        <v>245</v>
      </c>
      <c r="G220" s="224"/>
      <c r="H220" s="226" t="s">
        <v>19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147</v>
      </c>
      <c r="AU220" s="233" t="s">
        <v>81</v>
      </c>
      <c r="AV220" s="13" t="s">
        <v>79</v>
      </c>
      <c r="AW220" s="13" t="s">
        <v>33</v>
      </c>
      <c r="AX220" s="13" t="s">
        <v>71</v>
      </c>
      <c r="AY220" s="233" t="s">
        <v>135</v>
      </c>
    </row>
    <row r="221" s="14" customFormat="1">
      <c r="A221" s="14"/>
      <c r="B221" s="234"/>
      <c r="C221" s="235"/>
      <c r="D221" s="225" t="s">
        <v>147</v>
      </c>
      <c r="E221" s="236" t="s">
        <v>19</v>
      </c>
      <c r="F221" s="237" t="s">
        <v>300</v>
      </c>
      <c r="G221" s="235"/>
      <c r="H221" s="238">
        <v>1.845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147</v>
      </c>
      <c r="AU221" s="244" t="s">
        <v>81</v>
      </c>
      <c r="AV221" s="14" t="s">
        <v>81</v>
      </c>
      <c r="AW221" s="14" t="s">
        <v>33</v>
      </c>
      <c r="AX221" s="14" t="s">
        <v>71</v>
      </c>
      <c r="AY221" s="244" t="s">
        <v>135</v>
      </c>
    </row>
    <row r="222" s="14" customFormat="1">
      <c r="A222" s="14"/>
      <c r="B222" s="234"/>
      <c r="C222" s="235"/>
      <c r="D222" s="225" t="s">
        <v>147</v>
      </c>
      <c r="E222" s="236" t="s">
        <v>19</v>
      </c>
      <c r="F222" s="237" t="s">
        <v>300</v>
      </c>
      <c r="G222" s="235"/>
      <c r="H222" s="238">
        <v>1.845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147</v>
      </c>
      <c r="AU222" s="244" t="s">
        <v>81</v>
      </c>
      <c r="AV222" s="14" t="s">
        <v>81</v>
      </c>
      <c r="AW222" s="14" t="s">
        <v>33</v>
      </c>
      <c r="AX222" s="14" t="s">
        <v>71</v>
      </c>
      <c r="AY222" s="244" t="s">
        <v>135</v>
      </c>
    </row>
    <row r="223" s="14" customFormat="1">
      <c r="A223" s="14"/>
      <c r="B223" s="234"/>
      <c r="C223" s="235"/>
      <c r="D223" s="225" t="s">
        <v>147</v>
      </c>
      <c r="E223" s="236" t="s">
        <v>19</v>
      </c>
      <c r="F223" s="237" t="s">
        <v>301</v>
      </c>
      <c r="G223" s="235"/>
      <c r="H223" s="238">
        <v>1.9139999999999999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147</v>
      </c>
      <c r="AU223" s="244" t="s">
        <v>81</v>
      </c>
      <c r="AV223" s="14" t="s">
        <v>81</v>
      </c>
      <c r="AW223" s="14" t="s">
        <v>33</v>
      </c>
      <c r="AX223" s="14" t="s">
        <v>71</v>
      </c>
      <c r="AY223" s="244" t="s">
        <v>135</v>
      </c>
    </row>
    <row r="224" s="15" customFormat="1">
      <c r="A224" s="15"/>
      <c r="B224" s="245"/>
      <c r="C224" s="246"/>
      <c r="D224" s="225" t="s">
        <v>147</v>
      </c>
      <c r="E224" s="247" t="s">
        <v>19</v>
      </c>
      <c r="F224" s="248" t="s">
        <v>151</v>
      </c>
      <c r="G224" s="246"/>
      <c r="H224" s="249">
        <v>5.6040000000000001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5" t="s">
        <v>147</v>
      </c>
      <c r="AU224" s="255" t="s">
        <v>81</v>
      </c>
      <c r="AV224" s="15" t="s">
        <v>143</v>
      </c>
      <c r="AW224" s="15" t="s">
        <v>33</v>
      </c>
      <c r="AX224" s="15" t="s">
        <v>79</v>
      </c>
      <c r="AY224" s="255" t="s">
        <v>135</v>
      </c>
    </row>
    <row r="225" s="2" customFormat="1" ht="24.15" customHeight="1">
      <c r="A225" s="39"/>
      <c r="B225" s="40"/>
      <c r="C225" s="205" t="s">
        <v>302</v>
      </c>
      <c r="D225" s="205" t="s">
        <v>138</v>
      </c>
      <c r="E225" s="206" t="s">
        <v>303</v>
      </c>
      <c r="F225" s="207" t="s">
        <v>304</v>
      </c>
      <c r="G225" s="208" t="s">
        <v>154</v>
      </c>
      <c r="H225" s="209">
        <v>0.495</v>
      </c>
      <c r="I225" s="210"/>
      <c r="J225" s="211">
        <f>ROUND(I225*H225,2)</f>
        <v>0</v>
      </c>
      <c r="K225" s="207" t="s">
        <v>142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1.8</v>
      </c>
      <c r="T225" s="215">
        <f>S225*H225</f>
        <v>0.89100000000000001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143</v>
      </c>
      <c r="AT225" s="216" t="s">
        <v>138</v>
      </c>
      <c r="AU225" s="216" t="s">
        <v>81</v>
      </c>
      <c r="AY225" s="18" t="s">
        <v>135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79</v>
      </c>
      <c r="BK225" s="217">
        <f>ROUND(I225*H225,2)</f>
        <v>0</v>
      </c>
      <c r="BL225" s="18" t="s">
        <v>143</v>
      </c>
      <c r="BM225" s="216" t="s">
        <v>305</v>
      </c>
    </row>
    <row r="226" s="2" customFormat="1">
      <c r="A226" s="39"/>
      <c r="B226" s="40"/>
      <c r="C226" s="41"/>
      <c r="D226" s="218" t="s">
        <v>145</v>
      </c>
      <c r="E226" s="41"/>
      <c r="F226" s="219" t="s">
        <v>306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81</v>
      </c>
    </row>
    <row r="227" s="13" customFormat="1">
      <c r="A227" s="13"/>
      <c r="B227" s="223"/>
      <c r="C227" s="224"/>
      <c r="D227" s="225" t="s">
        <v>147</v>
      </c>
      <c r="E227" s="226" t="s">
        <v>19</v>
      </c>
      <c r="F227" s="227" t="s">
        <v>245</v>
      </c>
      <c r="G227" s="224"/>
      <c r="H227" s="226" t="s">
        <v>19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147</v>
      </c>
      <c r="AU227" s="233" t="s">
        <v>81</v>
      </c>
      <c r="AV227" s="13" t="s">
        <v>79</v>
      </c>
      <c r="AW227" s="13" t="s">
        <v>33</v>
      </c>
      <c r="AX227" s="13" t="s">
        <v>71</v>
      </c>
      <c r="AY227" s="233" t="s">
        <v>135</v>
      </c>
    </row>
    <row r="228" s="14" customFormat="1">
      <c r="A228" s="14"/>
      <c r="B228" s="234"/>
      <c r="C228" s="235"/>
      <c r="D228" s="225" t="s">
        <v>147</v>
      </c>
      <c r="E228" s="236" t="s">
        <v>19</v>
      </c>
      <c r="F228" s="237" t="s">
        <v>307</v>
      </c>
      <c r="G228" s="235"/>
      <c r="H228" s="238">
        <v>0.495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147</v>
      </c>
      <c r="AU228" s="244" t="s">
        <v>81</v>
      </c>
      <c r="AV228" s="14" t="s">
        <v>81</v>
      </c>
      <c r="AW228" s="14" t="s">
        <v>33</v>
      </c>
      <c r="AX228" s="14" t="s">
        <v>79</v>
      </c>
      <c r="AY228" s="244" t="s">
        <v>135</v>
      </c>
    </row>
    <row r="229" s="2" customFormat="1" ht="16.5" customHeight="1">
      <c r="A229" s="39"/>
      <c r="B229" s="40"/>
      <c r="C229" s="205" t="s">
        <v>308</v>
      </c>
      <c r="D229" s="205" t="s">
        <v>138</v>
      </c>
      <c r="E229" s="206" t="s">
        <v>309</v>
      </c>
      <c r="F229" s="207" t="s">
        <v>310</v>
      </c>
      <c r="G229" s="208" t="s">
        <v>154</v>
      </c>
      <c r="H229" s="209">
        <v>2.5590000000000002</v>
      </c>
      <c r="I229" s="210"/>
      <c r="J229" s="211">
        <f>ROUND(I229*H229,2)</f>
        <v>0</v>
      </c>
      <c r="K229" s="207" t="s">
        <v>142</v>
      </c>
      <c r="L229" s="45"/>
      <c r="M229" s="212" t="s">
        <v>19</v>
      </c>
      <c r="N229" s="213" t="s">
        <v>42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2.2000000000000002</v>
      </c>
      <c r="T229" s="215">
        <f>S229*H229</f>
        <v>5.6298000000000012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143</v>
      </c>
      <c r="AT229" s="216" t="s">
        <v>138</v>
      </c>
      <c r="AU229" s="216" t="s">
        <v>81</v>
      </c>
      <c r="AY229" s="18" t="s">
        <v>135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79</v>
      </c>
      <c r="BK229" s="217">
        <f>ROUND(I229*H229,2)</f>
        <v>0</v>
      </c>
      <c r="BL229" s="18" t="s">
        <v>143</v>
      </c>
      <c r="BM229" s="216" t="s">
        <v>311</v>
      </c>
    </row>
    <row r="230" s="2" customFormat="1">
      <c r="A230" s="39"/>
      <c r="B230" s="40"/>
      <c r="C230" s="41"/>
      <c r="D230" s="218" t="s">
        <v>145</v>
      </c>
      <c r="E230" s="41"/>
      <c r="F230" s="219" t="s">
        <v>312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145</v>
      </c>
      <c r="AU230" s="18" t="s">
        <v>81</v>
      </c>
    </row>
    <row r="231" s="13" customFormat="1">
      <c r="A231" s="13"/>
      <c r="B231" s="223"/>
      <c r="C231" s="224"/>
      <c r="D231" s="225" t="s">
        <v>147</v>
      </c>
      <c r="E231" s="226" t="s">
        <v>19</v>
      </c>
      <c r="F231" s="227" t="s">
        <v>245</v>
      </c>
      <c r="G231" s="224"/>
      <c r="H231" s="226" t="s">
        <v>19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147</v>
      </c>
      <c r="AU231" s="233" t="s">
        <v>81</v>
      </c>
      <c r="AV231" s="13" t="s">
        <v>79</v>
      </c>
      <c r="AW231" s="13" t="s">
        <v>33</v>
      </c>
      <c r="AX231" s="13" t="s">
        <v>71</v>
      </c>
      <c r="AY231" s="233" t="s">
        <v>135</v>
      </c>
    </row>
    <row r="232" s="14" customFormat="1">
      <c r="A232" s="14"/>
      <c r="B232" s="234"/>
      <c r="C232" s="235"/>
      <c r="D232" s="225" t="s">
        <v>147</v>
      </c>
      <c r="E232" s="236" t="s">
        <v>19</v>
      </c>
      <c r="F232" s="237" t="s">
        <v>313</v>
      </c>
      <c r="G232" s="235"/>
      <c r="H232" s="238">
        <v>2.5590000000000002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147</v>
      </c>
      <c r="AU232" s="244" t="s">
        <v>81</v>
      </c>
      <c r="AV232" s="14" t="s">
        <v>81</v>
      </c>
      <c r="AW232" s="14" t="s">
        <v>33</v>
      </c>
      <c r="AX232" s="14" t="s">
        <v>79</v>
      </c>
      <c r="AY232" s="244" t="s">
        <v>135</v>
      </c>
    </row>
    <row r="233" s="2" customFormat="1" ht="16.5" customHeight="1">
      <c r="A233" s="39"/>
      <c r="B233" s="40"/>
      <c r="C233" s="205" t="s">
        <v>314</v>
      </c>
      <c r="D233" s="205" t="s">
        <v>138</v>
      </c>
      <c r="E233" s="206" t="s">
        <v>315</v>
      </c>
      <c r="F233" s="207" t="s">
        <v>316</v>
      </c>
      <c r="G233" s="208" t="s">
        <v>141</v>
      </c>
      <c r="H233" s="209">
        <v>2.3759999999999999</v>
      </c>
      <c r="I233" s="210"/>
      <c r="J233" s="211">
        <f>ROUND(I233*H233,2)</f>
        <v>0</v>
      </c>
      <c r="K233" s="207" t="s">
        <v>142</v>
      </c>
      <c r="L233" s="45"/>
      <c r="M233" s="212" t="s">
        <v>19</v>
      </c>
      <c r="N233" s="213" t="s">
        <v>42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143</v>
      </c>
      <c r="AT233" s="216" t="s">
        <v>138</v>
      </c>
      <c r="AU233" s="216" t="s">
        <v>81</v>
      </c>
      <c r="AY233" s="18" t="s">
        <v>135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79</v>
      </c>
      <c r="BK233" s="217">
        <f>ROUND(I233*H233,2)</f>
        <v>0</v>
      </c>
      <c r="BL233" s="18" t="s">
        <v>143</v>
      </c>
      <c r="BM233" s="216" t="s">
        <v>317</v>
      </c>
    </row>
    <row r="234" s="2" customFormat="1">
      <c r="A234" s="39"/>
      <c r="B234" s="40"/>
      <c r="C234" s="41"/>
      <c r="D234" s="218" t="s">
        <v>145</v>
      </c>
      <c r="E234" s="41"/>
      <c r="F234" s="219" t="s">
        <v>318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145</v>
      </c>
      <c r="AU234" s="18" t="s">
        <v>81</v>
      </c>
    </row>
    <row r="235" s="13" customFormat="1">
      <c r="A235" s="13"/>
      <c r="B235" s="223"/>
      <c r="C235" s="224"/>
      <c r="D235" s="225" t="s">
        <v>147</v>
      </c>
      <c r="E235" s="226" t="s">
        <v>19</v>
      </c>
      <c r="F235" s="227" t="s">
        <v>245</v>
      </c>
      <c r="G235" s="224"/>
      <c r="H235" s="226" t="s">
        <v>19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147</v>
      </c>
      <c r="AU235" s="233" t="s">
        <v>81</v>
      </c>
      <c r="AV235" s="13" t="s">
        <v>79</v>
      </c>
      <c r="AW235" s="13" t="s">
        <v>33</v>
      </c>
      <c r="AX235" s="13" t="s">
        <v>71</v>
      </c>
      <c r="AY235" s="233" t="s">
        <v>135</v>
      </c>
    </row>
    <row r="236" s="14" customFormat="1">
      <c r="A236" s="14"/>
      <c r="B236" s="234"/>
      <c r="C236" s="235"/>
      <c r="D236" s="225" t="s">
        <v>147</v>
      </c>
      <c r="E236" s="236" t="s">
        <v>19</v>
      </c>
      <c r="F236" s="237" t="s">
        <v>319</v>
      </c>
      <c r="G236" s="235"/>
      <c r="H236" s="238">
        <v>2.3759999999999999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4" t="s">
        <v>147</v>
      </c>
      <c r="AU236" s="244" t="s">
        <v>81</v>
      </c>
      <c r="AV236" s="14" t="s">
        <v>81</v>
      </c>
      <c r="AW236" s="14" t="s">
        <v>33</v>
      </c>
      <c r="AX236" s="14" t="s">
        <v>79</v>
      </c>
      <c r="AY236" s="244" t="s">
        <v>135</v>
      </c>
    </row>
    <row r="237" s="2" customFormat="1" ht="16.5" customHeight="1">
      <c r="A237" s="39"/>
      <c r="B237" s="40"/>
      <c r="C237" s="205" t="s">
        <v>320</v>
      </c>
      <c r="D237" s="205" t="s">
        <v>138</v>
      </c>
      <c r="E237" s="206" t="s">
        <v>321</v>
      </c>
      <c r="F237" s="207" t="s">
        <v>322</v>
      </c>
      <c r="G237" s="208" t="s">
        <v>141</v>
      </c>
      <c r="H237" s="209">
        <v>4.7519999999999998</v>
      </c>
      <c r="I237" s="210"/>
      <c r="J237" s="211">
        <f>ROUND(I237*H237,2)</f>
        <v>0</v>
      </c>
      <c r="K237" s="207" t="s">
        <v>142</v>
      </c>
      <c r="L237" s="45"/>
      <c r="M237" s="212" t="s">
        <v>19</v>
      </c>
      <c r="N237" s="213" t="s">
        <v>42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143</v>
      </c>
      <c r="AT237" s="216" t="s">
        <v>138</v>
      </c>
      <c r="AU237" s="216" t="s">
        <v>81</v>
      </c>
      <c r="AY237" s="18" t="s">
        <v>135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79</v>
      </c>
      <c r="BK237" s="217">
        <f>ROUND(I237*H237,2)</f>
        <v>0</v>
      </c>
      <c r="BL237" s="18" t="s">
        <v>143</v>
      </c>
      <c r="BM237" s="216" t="s">
        <v>323</v>
      </c>
    </row>
    <row r="238" s="2" customFormat="1">
      <c r="A238" s="39"/>
      <c r="B238" s="40"/>
      <c r="C238" s="41"/>
      <c r="D238" s="218" t="s">
        <v>145</v>
      </c>
      <c r="E238" s="41"/>
      <c r="F238" s="219" t="s">
        <v>324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145</v>
      </c>
      <c r="AU238" s="18" t="s">
        <v>81</v>
      </c>
    </row>
    <row r="239" s="13" customFormat="1">
      <c r="A239" s="13"/>
      <c r="B239" s="223"/>
      <c r="C239" s="224"/>
      <c r="D239" s="225" t="s">
        <v>147</v>
      </c>
      <c r="E239" s="226" t="s">
        <v>19</v>
      </c>
      <c r="F239" s="227" t="s">
        <v>245</v>
      </c>
      <c r="G239" s="224"/>
      <c r="H239" s="226" t="s">
        <v>19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147</v>
      </c>
      <c r="AU239" s="233" t="s">
        <v>81</v>
      </c>
      <c r="AV239" s="13" t="s">
        <v>79</v>
      </c>
      <c r="AW239" s="13" t="s">
        <v>33</v>
      </c>
      <c r="AX239" s="13" t="s">
        <v>71</v>
      </c>
      <c r="AY239" s="233" t="s">
        <v>135</v>
      </c>
    </row>
    <row r="240" s="14" customFormat="1">
      <c r="A240" s="14"/>
      <c r="B240" s="234"/>
      <c r="C240" s="235"/>
      <c r="D240" s="225" t="s">
        <v>147</v>
      </c>
      <c r="E240" s="236" t="s">
        <v>19</v>
      </c>
      <c r="F240" s="237" t="s">
        <v>319</v>
      </c>
      <c r="G240" s="235"/>
      <c r="H240" s="238">
        <v>2.3759999999999999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147</v>
      </c>
      <c r="AU240" s="244" t="s">
        <v>81</v>
      </c>
      <c r="AV240" s="14" t="s">
        <v>81</v>
      </c>
      <c r="AW240" s="14" t="s">
        <v>33</v>
      </c>
      <c r="AX240" s="14" t="s">
        <v>79</v>
      </c>
      <c r="AY240" s="244" t="s">
        <v>135</v>
      </c>
    </row>
    <row r="241" s="14" customFormat="1">
      <c r="A241" s="14"/>
      <c r="B241" s="234"/>
      <c r="C241" s="235"/>
      <c r="D241" s="225" t="s">
        <v>147</v>
      </c>
      <c r="E241" s="235"/>
      <c r="F241" s="237" t="s">
        <v>325</v>
      </c>
      <c r="G241" s="235"/>
      <c r="H241" s="238">
        <v>4.7519999999999998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147</v>
      </c>
      <c r="AU241" s="244" t="s">
        <v>81</v>
      </c>
      <c r="AV241" s="14" t="s">
        <v>81</v>
      </c>
      <c r="AW241" s="14" t="s">
        <v>4</v>
      </c>
      <c r="AX241" s="14" t="s">
        <v>79</v>
      </c>
      <c r="AY241" s="244" t="s">
        <v>135</v>
      </c>
    </row>
    <row r="242" s="2" customFormat="1" ht="21.75" customHeight="1">
      <c r="A242" s="39"/>
      <c r="B242" s="40"/>
      <c r="C242" s="205" t="s">
        <v>326</v>
      </c>
      <c r="D242" s="205" t="s">
        <v>138</v>
      </c>
      <c r="E242" s="206" t="s">
        <v>327</v>
      </c>
      <c r="F242" s="207" t="s">
        <v>328</v>
      </c>
      <c r="G242" s="208" t="s">
        <v>154</v>
      </c>
      <c r="H242" s="209">
        <v>1.5089999999999999</v>
      </c>
      <c r="I242" s="210"/>
      <c r="J242" s="211">
        <f>ROUND(I242*H242,2)</f>
        <v>0</v>
      </c>
      <c r="K242" s="207" t="s">
        <v>142</v>
      </c>
      <c r="L242" s="45"/>
      <c r="M242" s="212" t="s">
        <v>19</v>
      </c>
      <c r="N242" s="213" t="s">
        <v>42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1.3999999999999999</v>
      </c>
      <c r="T242" s="215">
        <f>S242*H242</f>
        <v>2.1125999999999996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143</v>
      </c>
      <c r="AT242" s="216" t="s">
        <v>138</v>
      </c>
      <c r="AU242" s="216" t="s">
        <v>81</v>
      </c>
      <c r="AY242" s="18" t="s">
        <v>135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79</v>
      </c>
      <c r="BK242" s="217">
        <f>ROUND(I242*H242,2)</f>
        <v>0</v>
      </c>
      <c r="BL242" s="18" t="s">
        <v>143</v>
      </c>
      <c r="BM242" s="216" t="s">
        <v>329</v>
      </c>
    </row>
    <row r="243" s="2" customFormat="1">
      <c r="A243" s="39"/>
      <c r="B243" s="40"/>
      <c r="C243" s="41"/>
      <c r="D243" s="218" t="s">
        <v>145</v>
      </c>
      <c r="E243" s="41"/>
      <c r="F243" s="219" t="s">
        <v>330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145</v>
      </c>
      <c r="AU243" s="18" t="s">
        <v>81</v>
      </c>
    </row>
    <row r="244" s="13" customFormat="1">
      <c r="A244" s="13"/>
      <c r="B244" s="223"/>
      <c r="C244" s="224"/>
      <c r="D244" s="225" t="s">
        <v>147</v>
      </c>
      <c r="E244" s="226" t="s">
        <v>19</v>
      </c>
      <c r="F244" s="227" t="s">
        <v>245</v>
      </c>
      <c r="G244" s="224"/>
      <c r="H244" s="226" t="s">
        <v>19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147</v>
      </c>
      <c r="AU244" s="233" t="s">
        <v>81</v>
      </c>
      <c r="AV244" s="13" t="s">
        <v>79</v>
      </c>
      <c r="AW244" s="13" t="s">
        <v>33</v>
      </c>
      <c r="AX244" s="13" t="s">
        <v>71</v>
      </c>
      <c r="AY244" s="233" t="s">
        <v>135</v>
      </c>
    </row>
    <row r="245" s="14" customFormat="1">
      <c r="A245" s="14"/>
      <c r="B245" s="234"/>
      <c r="C245" s="235"/>
      <c r="D245" s="225" t="s">
        <v>147</v>
      </c>
      <c r="E245" s="236" t="s">
        <v>19</v>
      </c>
      <c r="F245" s="237" t="s">
        <v>331</v>
      </c>
      <c r="G245" s="235"/>
      <c r="H245" s="238">
        <v>1.2170000000000001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147</v>
      </c>
      <c r="AU245" s="244" t="s">
        <v>81</v>
      </c>
      <c r="AV245" s="14" t="s">
        <v>81</v>
      </c>
      <c r="AW245" s="14" t="s">
        <v>33</v>
      </c>
      <c r="AX245" s="14" t="s">
        <v>71</v>
      </c>
      <c r="AY245" s="244" t="s">
        <v>135</v>
      </c>
    </row>
    <row r="246" s="14" customFormat="1">
      <c r="A246" s="14"/>
      <c r="B246" s="234"/>
      <c r="C246" s="235"/>
      <c r="D246" s="225" t="s">
        <v>147</v>
      </c>
      <c r="E246" s="236" t="s">
        <v>19</v>
      </c>
      <c r="F246" s="237" t="s">
        <v>332</v>
      </c>
      <c r="G246" s="235"/>
      <c r="H246" s="238">
        <v>0.29199999999999998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147</v>
      </c>
      <c r="AU246" s="244" t="s">
        <v>81</v>
      </c>
      <c r="AV246" s="14" t="s">
        <v>81</v>
      </c>
      <c r="AW246" s="14" t="s">
        <v>33</v>
      </c>
      <c r="AX246" s="14" t="s">
        <v>71</v>
      </c>
      <c r="AY246" s="244" t="s">
        <v>135</v>
      </c>
    </row>
    <row r="247" s="15" customFormat="1">
      <c r="A247" s="15"/>
      <c r="B247" s="245"/>
      <c r="C247" s="246"/>
      <c r="D247" s="225" t="s">
        <v>147</v>
      </c>
      <c r="E247" s="247" t="s">
        <v>19</v>
      </c>
      <c r="F247" s="248" t="s">
        <v>151</v>
      </c>
      <c r="G247" s="246"/>
      <c r="H247" s="249">
        <v>1.5090000000000001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5" t="s">
        <v>147</v>
      </c>
      <c r="AU247" s="255" t="s">
        <v>81</v>
      </c>
      <c r="AV247" s="15" t="s">
        <v>143</v>
      </c>
      <c r="AW247" s="15" t="s">
        <v>33</v>
      </c>
      <c r="AX247" s="15" t="s">
        <v>79</v>
      </c>
      <c r="AY247" s="255" t="s">
        <v>135</v>
      </c>
    </row>
    <row r="248" s="2" customFormat="1" ht="24.15" customHeight="1">
      <c r="A248" s="39"/>
      <c r="B248" s="40"/>
      <c r="C248" s="205" t="s">
        <v>333</v>
      </c>
      <c r="D248" s="205" t="s">
        <v>138</v>
      </c>
      <c r="E248" s="206" t="s">
        <v>334</v>
      </c>
      <c r="F248" s="207" t="s">
        <v>335</v>
      </c>
      <c r="G248" s="208" t="s">
        <v>141</v>
      </c>
      <c r="H248" s="209">
        <v>10.800000000000001</v>
      </c>
      <c r="I248" s="210"/>
      <c r="J248" s="211">
        <f>ROUND(I248*H248,2)</f>
        <v>0</v>
      </c>
      <c r="K248" s="207" t="s">
        <v>142</v>
      </c>
      <c r="L248" s="45"/>
      <c r="M248" s="212" t="s">
        <v>19</v>
      </c>
      <c r="N248" s="213" t="s">
        <v>42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0.075999999999999998</v>
      </c>
      <c r="T248" s="215">
        <f>S248*H248</f>
        <v>0.82080000000000009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143</v>
      </c>
      <c r="AT248" s="216" t="s">
        <v>138</v>
      </c>
      <c r="AU248" s="216" t="s">
        <v>81</v>
      </c>
      <c r="AY248" s="18" t="s">
        <v>135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79</v>
      </c>
      <c r="BK248" s="217">
        <f>ROUND(I248*H248,2)</f>
        <v>0</v>
      </c>
      <c r="BL248" s="18" t="s">
        <v>143</v>
      </c>
      <c r="BM248" s="216" t="s">
        <v>336</v>
      </c>
    </row>
    <row r="249" s="2" customFormat="1">
      <c r="A249" s="39"/>
      <c r="B249" s="40"/>
      <c r="C249" s="41"/>
      <c r="D249" s="218" t="s">
        <v>145</v>
      </c>
      <c r="E249" s="41"/>
      <c r="F249" s="219" t="s">
        <v>337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145</v>
      </c>
      <c r="AU249" s="18" t="s">
        <v>81</v>
      </c>
    </row>
    <row r="250" s="13" customFormat="1">
      <c r="A250" s="13"/>
      <c r="B250" s="223"/>
      <c r="C250" s="224"/>
      <c r="D250" s="225" t="s">
        <v>147</v>
      </c>
      <c r="E250" s="226" t="s">
        <v>19</v>
      </c>
      <c r="F250" s="227" t="s">
        <v>245</v>
      </c>
      <c r="G250" s="224"/>
      <c r="H250" s="226" t="s">
        <v>19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147</v>
      </c>
      <c r="AU250" s="233" t="s">
        <v>81</v>
      </c>
      <c r="AV250" s="13" t="s">
        <v>79</v>
      </c>
      <c r="AW250" s="13" t="s">
        <v>33</v>
      </c>
      <c r="AX250" s="13" t="s">
        <v>71</v>
      </c>
      <c r="AY250" s="233" t="s">
        <v>135</v>
      </c>
    </row>
    <row r="251" s="14" customFormat="1">
      <c r="A251" s="14"/>
      <c r="B251" s="234"/>
      <c r="C251" s="235"/>
      <c r="D251" s="225" t="s">
        <v>147</v>
      </c>
      <c r="E251" s="236" t="s">
        <v>19</v>
      </c>
      <c r="F251" s="237" t="s">
        <v>338</v>
      </c>
      <c r="G251" s="235"/>
      <c r="H251" s="238">
        <v>4.7999999999999998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147</v>
      </c>
      <c r="AU251" s="244" t="s">
        <v>81</v>
      </c>
      <c r="AV251" s="14" t="s">
        <v>81</v>
      </c>
      <c r="AW251" s="14" t="s">
        <v>33</v>
      </c>
      <c r="AX251" s="14" t="s">
        <v>71</v>
      </c>
      <c r="AY251" s="244" t="s">
        <v>135</v>
      </c>
    </row>
    <row r="252" s="14" customFormat="1">
      <c r="A252" s="14"/>
      <c r="B252" s="234"/>
      <c r="C252" s="235"/>
      <c r="D252" s="225" t="s">
        <v>147</v>
      </c>
      <c r="E252" s="236" t="s">
        <v>19</v>
      </c>
      <c r="F252" s="237" t="s">
        <v>339</v>
      </c>
      <c r="G252" s="235"/>
      <c r="H252" s="238">
        <v>2.3999999999999999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147</v>
      </c>
      <c r="AU252" s="244" t="s">
        <v>81</v>
      </c>
      <c r="AV252" s="14" t="s">
        <v>81</v>
      </c>
      <c r="AW252" s="14" t="s">
        <v>33</v>
      </c>
      <c r="AX252" s="14" t="s">
        <v>71</v>
      </c>
      <c r="AY252" s="244" t="s">
        <v>135</v>
      </c>
    </row>
    <row r="253" s="14" customFormat="1">
      <c r="A253" s="14"/>
      <c r="B253" s="234"/>
      <c r="C253" s="235"/>
      <c r="D253" s="225" t="s">
        <v>147</v>
      </c>
      <c r="E253" s="236" t="s">
        <v>19</v>
      </c>
      <c r="F253" s="237" t="s">
        <v>340</v>
      </c>
      <c r="G253" s="235"/>
      <c r="H253" s="238">
        <v>3.6000000000000001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147</v>
      </c>
      <c r="AU253" s="244" t="s">
        <v>81</v>
      </c>
      <c r="AV253" s="14" t="s">
        <v>81</v>
      </c>
      <c r="AW253" s="14" t="s">
        <v>33</v>
      </c>
      <c r="AX253" s="14" t="s">
        <v>71</v>
      </c>
      <c r="AY253" s="244" t="s">
        <v>135</v>
      </c>
    </row>
    <row r="254" s="15" customFormat="1">
      <c r="A254" s="15"/>
      <c r="B254" s="245"/>
      <c r="C254" s="246"/>
      <c r="D254" s="225" t="s">
        <v>147</v>
      </c>
      <c r="E254" s="247" t="s">
        <v>19</v>
      </c>
      <c r="F254" s="248" t="s">
        <v>151</v>
      </c>
      <c r="G254" s="246"/>
      <c r="H254" s="249">
        <v>10.799999999999999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5" t="s">
        <v>147</v>
      </c>
      <c r="AU254" s="255" t="s">
        <v>81</v>
      </c>
      <c r="AV254" s="15" t="s">
        <v>143</v>
      </c>
      <c r="AW254" s="15" t="s">
        <v>33</v>
      </c>
      <c r="AX254" s="15" t="s">
        <v>79</v>
      </c>
      <c r="AY254" s="255" t="s">
        <v>135</v>
      </c>
    </row>
    <row r="255" s="2" customFormat="1" ht="21.75" customHeight="1">
      <c r="A255" s="39"/>
      <c r="B255" s="40"/>
      <c r="C255" s="205" t="s">
        <v>341</v>
      </c>
      <c r="D255" s="205" t="s">
        <v>138</v>
      </c>
      <c r="E255" s="206" t="s">
        <v>342</v>
      </c>
      <c r="F255" s="207" t="s">
        <v>343</v>
      </c>
      <c r="G255" s="208" t="s">
        <v>141</v>
      </c>
      <c r="H255" s="209">
        <v>67.329999999999998</v>
      </c>
      <c r="I255" s="210"/>
      <c r="J255" s="211">
        <f>ROUND(I255*H255,2)</f>
        <v>0</v>
      </c>
      <c r="K255" s="207" t="s">
        <v>142</v>
      </c>
      <c r="L255" s="45"/>
      <c r="M255" s="212" t="s">
        <v>19</v>
      </c>
      <c r="N255" s="213" t="s">
        <v>42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0.050000000000000003</v>
      </c>
      <c r="T255" s="215">
        <f>S255*H255</f>
        <v>3.3665000000000003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143</v>
      </c>
      <c r="AT255" s="216" t="s">
        <v>138</v>
      </c>
      <c r="AU255" s="216" t="s">
        <v>81</v>
      </c>
      <c r="AY255" s="18" t="s">
        <v>135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79</v>
      </c>
      <c r="BK255" s="217">
        <f>ROUND(I255*H255,2)</f>
        <v>0</v>
      </c>
      <c r="BL255" s="18" t="s">
        <v>143</v>
      </c>
      <c r="BM255" s="216" t="s">
        <v>344</v>
      </c>
    </row>
    <row r="256" s="2" customFormat="1">
      <c r="A256" s="39"/>
      <c r="B256" s="40"/>
      <c r="C256" s="41"/>
      <c r="D256" s="218" t="s">
        <v>145</v>
      </c>
      <c r="E256" s="41"/>
      <c r="F256" s="219" t="s">
        <v>345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145</v>
      </c>
      <c r="AU256" s="18" t="s">
        <v>81</v>
      </c>
    </row>
    <row r="257" s="13" customFormat="1">
      <c r="A257" s="13"/>
      <c r="B257" s="223"/>
      <c r="C257" s="224"/>
      <c r="D257" s="225" t="s">
        <v>147</v>
      </c>
      <c r="E257" s="226" t="s">
        <v>19</v>
      </c>
      <c r="F257" s="227" t="s">
        <v>245</v>
      </c>
      <c r="G257" s="224"/>
      <c r="H257" s="226" t="s">
        <v>19</v>
      </c>
      <c r="I257" s="228"/>
      <c r="J257" s="224"/>
      <c r="K257" s="224"/>
      <c r="L257" s="229"/>
      <c r="M257" s="230"/>
      <c r="N257" s="231"/>
      <c r="O257" s="231"/>
      <c r="P257" s="231"/>
      <c r="Q257" s="231"/>
      <c r="R257" s="231"/>
      <c r="S257" s="231"/>
      <c r="T257" s="23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3" t="s">
        <v>147</v>
      </c>
      <c r="AU257" s="233" t="s">
        <v>81</v>
      </c>
      <c r="AV257" s="13" t="s">
        <v>79</v>
      </c>
      <c r="AW257" s="13" t="s">
        <v>33</v>
      </c>
      <c r="AX257" s="13" t="s">
        <v>71</v>
      </c>
      <c r="AY257" s="233" t="s">
        <v>135</v>
      </c>
    </row>
    <row r="258" s="14" customFormat="1">
      <c r="A258" s="14"/>
      <c r="B258" s="234"/>
      <c r="C258" s="235"/>
      <c r="D258" s="225" t="s">
        <v>147</v>
      </c>
      <c r="E258" s="236" t="s">
        <v>19</v>
      </c>
      <c r="F258" s="237" t="s">
        <v>267</v>
      </c>
      <c r="G258" s="235"/>
      <c r="H258" s="238">
        <v>67.329999999999998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147</v>
      </c>
      <c r="AU258" s="244" t="s">
        <v>81</v>
      </c>
      <c r="AV258" s="14" t="s">
        <v>81</v>
      </c>
      <c r="AW258" s="14" t="s">
        <v>33</v>
      </c>
      <c r="AX258" s="14" t="s">
        <v>79</v>
      </c>
      <c r="AY258" s="244" t="s">
        <v>135</v>
      </c>
    </row>
    <row r="259" s="2" customFormat="1" ht="24.15" customHeight="1">
      <c r="A259" s="39"/>
      <c r="B259" s="40"/>
      <c r="C259" s="205" t="s">
        <v>346</v>
      </c>
      <c r="D259" s="205" t="s">
        <v>138</v>
      </c>
      <c r="E259" s="206" t="s">
        <v>347</v>
      </c>
      <c r="F259" s="207" t="s">
        <v>348</v>
      </c>
      <c r="G259" s="208" t="s">
        <v>141</v>
      </c>
      <c r="H259" s="209">
        <v>257.334</v>
      </c>
      <c r="I259" s="210"/>
      <c r="J259" s="211">
        <f>ROUND(I259*H259,2)</f>
        <v>0</v>
      </c>
      <c r="K259" s="207" t="s">
        <v>142</v>
      </c>
      <c r="L259" s="45"/>
      <c r="M259" s="212" t="s">
        <v>19</v>
      </c>
      <c r="N259" s="213" t="s">
        <v>42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0.045999999999999999</v>
      </c>
      <c r="T259" s="215">
        <f>S259*H259</f>
        <v>11.837363999999999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143</v>
      </c>
      <c r="AT259" s="216" t="s">
        <v>138</v>
      </c>
      <c r="AU259" s="216" t="s">
        <v>81</v>
      </c>
      <c r="AY259" s="18" t="s">
        <v>135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79</v>
      </c>
      <c r="BK259" s="217">
        <f>ROUND(I259*H259,2)</f>
        <v>0</v>
      </c>
      <c r="BL259" s="18" t="s">
        <v>143</v>
      </c>
      <c r="BM259" s="216" t="s">
        <v>349</v>
      </c>
    </row>
    <row r="260" s="2" customFormat="1">
      <c r="A260" s="39"/>
      <c r="B260" s="40"/>
      <c r="C260" s="41"/>
      <c r="D260" s="218" t="s">
        <v>145</v>
      </c>
      <c r="E260" s="41"/>
      <c r="F260" s="219" t="s">
        <v>350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145</v>
      </c>
      <c r="AU260" s="18" t="s">
        <v>81</v>
      </c>
    </row>
    <row r="261" s="13" customFormat="1">
      <c r="A261" s="13"/>
      <c r="B261" s="223"/>
      <c r="C261" s="224"/>
      <c r="D261" s="225" t="s">
        <v>147</v>
      </c>
      <c r="E261" s="226" t="s">
        <v>19</v>
      </c>
      <c r="F261" s="227" t="s">
        <v>245</v>
      </c>
      <c r="G261" s="224"/>
      <c r="H261" s="226" t="s">
        <v>19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3" t="s">
        <v>147</v>
      </c>
      <c r="AU261" s="233" t="s">
        <v>81</v>
      </c>
      <c r="AV261" s="13" t="s">
        <v>79</v>
      </c>
      <c r="AW261" s="13" t="s">
        <v>33</v>
      </c>
      <c r="AX261" s="13" t="s">
        <v>71</v>
      </c>
      <c r="AY261" s="233" t="s">
        <v>135</v>
      </c>
    </row>
    <row r="262" s="14" customFormat="1">
      <c r="A262" s="14"/>
      <c r="B262" s="234"/>
      <c r="C262" s="235"/>
      <c r="D262" s="225" t="s">
        <v>147</v>
      </c>
      <c r="E262" s="236" t="s">
        <v>19</v>
      </c>
      <c r="F262" s="237" t="s">
        <v>351</v>
      </c>
      <c r="G262" s="235"/>
      <c r="H262" s="238">
        <v>277.13400000000001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147</v>
      </c>
      <c r="AU262" s="244" t="s">
        <v>81</v>
      </c>
      <c r="AV262" s="14" t="s">
        <v>81</v>
      </c>
      <c r="AW262" s="14" t="s">
        <v>33</v>
      </c>
      <c r="AX262" s="14" t="s">
        <v>71</v>
      </c>
      <c r="AY262" s="244" t="s">
        <v>135</v>
      </c>
    </row>
    <row r="263" s="14" customFormat="1">
      <c r="A263" s="14"/>
      <c r="B263" s="234"/>
      <c r="C263" s="235"/>
      <c r="D263" s="225" t="s">
        <v>147</v>
      </c>
      <c r="E263" s="236" t="s">
        <v>19</v>
      </c>
      <c r="F263" s="237" t="s">
        <v>352</v>
      </c>
      <c r="G263" s="235"/>
      <c r="H263" s="238">
        <v>-19.800000000000001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147</v>
      </c>
      <c r="AU263" s="244" t="s">
        <v>81</v>
      </c>
      <c r="AV263" s="14" t="s">
        <v>81</v>
      </c>
      <c r="AW263" s="14" t="s">
        <v>33</v>
      </c>
      <c r="AX263" s="14" t="s">
        <v>71</v>
      </c>
      <c r="AY263" s="244" t="s">
        <v>135</v>
      </c>
    </row>
    <row r="264" s="15" customFormat="1">
      <c r="A264" s="15"/>
      <c r="B264" s="245"/>
      <c r="C264" s="246"/>
      <c r="D264" s="225" t="s">
        <v>147</v>
      </c>
      <c r="E264" s="247" t="s">
        <v>19</v>
      </c>
      <c r="F264" s="248" t="s">
        <v>151</v>
      </c>
      <c r="G264" s="246"/>
      <c r="H264" s="249">
        <v>257.334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5" t="s">
        <v>147</v>
      </c>
      <c r="AU264" s="255" t="s">
        <v>81</v>
      </c>
      <c r="AV264" s="15" t="s">
        <v>143</v>
      </c>
      <c r="AW264" s="15" t="s">
        <v>33</v>
      </c>
      <c r="AX264" s="15" t="s">
        <v>79</v>
      </c>
      <c r="AY264" s="255" t="s">
        <v>135</v>
      </c>
    </row>
    <row r="265" s="2" customFormat="1" ht="16.5" customHeight="1">
      <c r="A265" s="39"/>
      <c r="B265" s="40"/>
      <c r="C265" s="205" t="s">
        <v>353</v>
      </c>
      <c r="D265" s="205" t="s">
        <v>138</v>
      </c>
      <c r="E265" s="206" t="s">
        <v>354</v>
      </c>
      <c r="F265" s="207" t="s">
        <v>355</v>
      </c>
      <c r="G265" s="208" t="s">
        <v>356</v>
      </c>
      <c r="H265" s="209">
        <v>1</v>
      </c>
      <c r="I265" s="210"/>
      <c r="J265" s="211">
        <f>ROUND(I265*H265,2)</f>
        <v>0</v>
      </c>
      <c r="K265" s="207" t="s">
        <v>357</v>
      </c>
      <c r="L265" s="45"/>
      <c r="M265" s="212" t="s">
        <v>19</v>
      </c>
      <c r="N265" s="213" t="s">
        <v>42</v>
      </c>
      <c r="O265" s="85"/>
      <c r="P265" s="214">
        <f>O265*H265</f>
        <v>0</v>
      </c>
      <c r="Q265" s="214">
        <v>0.050000000000000003</v>
      </c>
      <c r="R265" s="214">
        <f>Q265*H265</f>
        <v>0.050000000000000003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143</v>
      </c>
      <c r="AT265" s="216" t="s">
        <v>138</v>
      </c>
      <c r="AU265" s="216" t="s">
        <v>81</v>
      </c>
      <c r="AY265" s="18" t="s">
        <v>135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79</v>
      </c>
      <c r="BK265" s="217">
        <f>ROUND(I265*H265,2)</f>
        <v>0</v>
      </c>
      <c r="BL265" s="18" t="s">
        <v>143</v>
      </c>
      <c r="BM265" s="216" t="s">
        <v>358</v>
      </c>
    </row>
    <row r="266" s="13" customFormat="1">
      <c r="A266" s="13"/>
      <c r="B266" s="223"/>
      <c r="C266" s="224"/>
      <c r="D266" s="225" t="s">
        <v>147</v>
      </c>
      <c r="E266" s="226" t="s">
        <v>19</v>
      </c>
      <c r="F266" s="227" t="s">
        <v>245</v>
      </c>
      <c r="G266" s="224"/>
      <c r="H266" s="226" t="s">
        <v>19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147</v>
      </c>
      <c r="AU266" s="233" t="s">
        <v>81</v>
      </c>
      <c r="AV266" s="13" t="s">
        <v>79</v>
      </c>
      <c r="AW266" s="13" t="s">
        <v>33</v>
      </c>
      <c r="AX266" s="13" t="s">
        <v>71</v>
      </c>
      <c r="AY266" s="233" t="s">
        <v>135</v>
      </c>
    </row>
    <row r="267" s="14" customFormat="1">
      <c r="A267" s="14"/>
      <c r="B267" s="234"/>
      <c r="C267" s="235"/>
      <c r="D267" s="225" t="s">
        <v>147</v>
      </c>
      <c r="E267" s="236" t="s">
        <v>19</v>
      </c>
      <c r="F267" s="237" t="s">
        <v>79</v>
      </c>
      <c r="G267" s="235"/>
      <c r="H267" s="238">
        <v>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147</v>
      </c>
      <c r="AU267" s="244" t="s">
        <v>81</v>
      </c>
      <c r="AV267" s="14" t="s">
        <v>81</v>
      </c>
      <c r="AW267" s="14" t="s">
        <v>33</v>
      </c>
      <c r="AX267" s="14" t="s">
        <v>79</v>
      </c>
      <c r="AY267" s="244" t="s">
        <v>135</v>
      </c>
    </row>
    <row r="268" s="12" customFormat="1" ht="22.8" customHeight="1">
      <c r="A268" s="12"/>
      <c r="B268" s="189"/>
      <c r="C268" s="190"/>
      <c r="D268" s="191" t="s">
        <v>70</v>
      </c>
      <c r="E268" s="203" t="s">
        <v>359</v>
      </c>
      <c r="F268" s="203" t="s">
        <v>360</v>
      </c>
      <c r="G268" s="190"/>
      <c r="H268" s="190"/>
      <c r="I268" s="193"/>
      <c r="J268" s="204">
        <f>BK268</f>
        <v>0</v>
      </c>
      <c r="K268" s="190"/>
      <c r="L268" s="195"/>
      <c r="M268" s="196"/>
      <c r="N268" s="197"/>
      <c r="O268" s="197"/>
      <c r="P268" s="198">
        <f>SUM(P269:P277)</f>
        <v>0</v>
      </c>
      <c r="Q268" s="197"/>
      <c r="R268" s="198">
        <f>SUM(R269:R277)</f>
        <v>0</v>
      </c>
      <c r="S268" s="197"/>
      <c r="T268" s="199">
        <f>SUM(T269:T277)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0" t="s">
        <v>79</v>
      </c>
      <c r="AT268" s="201" t="s">
        <v>70</v>
      </c>
      <c r="AU268" s="201" t="s">
        <v>79</v>
      </c>
      <c r="AY268" s="200" t="s">
        <v>135</v>
      </c>
      <c r="BK268" s="202">
        <f>SUM(BK269:BK277)</f>
        <v>0</v>
      </c>
    </row>
    <row r="269" s="2" customFormat="1" ht="24.15" customHeight="1">
      <c r="A269" s="39"/>
      <c r="B269" s="40"/>
      <c r="C269" s="205" t="s">
        <v>361</v>
      </c>
      <c r="D269" s="205" t="s">
        <v>138</v>
      </c>
      <c r="E269" s="206" t="s">
        <v>362</v>
      </c>
      <c r="F269" s="207" t="s">
        <v>363</v>
      </c>
      <c r="G269" s="208" t="s">
        <v>160</v>
      </c>
      <c r="H269" s="209">
        <v>31.771999999999998</v>
      </c>
      <c r="I269" s="210"/>
      <c r="J269" s="211">
        <f>ROUND(I269*H269,2)</f>
        <v>0</v>
      </c>
      <c r="K269" s="207" t="s">
        <v>142</v>
      </c>
      <c r="L269" s="45"/>
      <c r="M269" s="212" t="s">
        <v>19</v>
      </c>
      <c r="N269" s="213" t="s">
        <v>42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143</v>
      </c>
      <c r="AT269" s="216" t="s">
        <v>138</v>
      </c>
      <c r="AU269" s="216" t="s">
        <v>81</v>
      </c>
      <c r="AY269" s="18" t="s">
        <v>135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79</v>
      </c>
      <c r="BK269" s="217">
        <f>ROUND(I269*H269,2)</f>
        <v>0</v>
      </c>
      <c r="BL269" s="18" t="s">
        <v>143</v>
      </c>
      <c r="BM269" s="216" t="s">
        <v>364</v>
      </c>
    </row>
    <row r="270" s="2" customFormat="1">
      <c r="A270" s="39"/>
      <c r="B270" s="40"/>
      <c r="C270" s="41"/>
      <c r="D270" s="218" t="s">
        <v>145</v>
      </c>
      <c r="E270" s="41"/>
      <c r="F270" s="219" t="s">
        <v>365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145</v>
      </c>
      <c r="AU270" s="18" t="s">
        <v>81</v>
      </c>
    </row>
    <row r="271" s="2" customFormat="1" ht="21.75" customHeight="1">
      <c r="A271" s="39"/>
      <c r="B271" s="40"/>
      <c r="C271" s="205" t="s">
        <v>366</v>
      </c>
      <c r="D271" s="205" t="s">
        <v>138</v>
      </c>
      <c r="E271" s="206" t="s">
        <v>367</v>
      </c>
      <c r="F271" s="207" t="s">
        <v>368</v>
      </c>
      <c r="G271" s="208" t="s">
        <v>160</v>
      </c>
      <c r="H271" s="209">
        <v>31.771999999999998</v>
      </c>
      <c r="I271" s="210"/>
      <c r="J271" s="211">
        <f>ROUND(I271*H271,2)</f>
        <v>0</v>
      </c>
      <c r="K271" s="207" t="s">
        <v>142</v>
      </c>
      <c r="L271" s="45"/>
      <c r="M271" s="212" t="s">
        <v>19</v>
      </c>
      <c r="N271" s="213" t="s">
        <v>42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143</v>
      </c>
      <c r="AT271" s="216" t="s">
        <v>138</v>
      </c>
      <c r="AU271" s="216" t="s">
        <v>81</v>
      </c>
      <c r="AY271" s="18" t="s">
        <v>135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79</v>
      </c>
      <c r="BK271" s="217">
        <f>ROUND(I271*H271,2)</f>
        <v>0</v>
      </c>
      <c r="BL271" s="18" t="s">
        <v>143</v>
      </c>
      <c r="BM271" s="216" t="s">
        <v>369</v>
      </c>
    </row>
    <row r="272" s="2" customFormat="1">
      <c r="A272" s="39"/>
      <c r="B272" s="40"/>
      <c r="C272" s="41"/>
      <c r="D272" s="218" t="s">
        <v>145</v>
      </c>
      <c r="E272" s="41"/>
      <c r="F272" s="219" t="s">
        <v>370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145</v>
      </c>
      <c r="AU272" s="18" t="s">
        <v>81</v>
      </c>
    </row>
    <row r="273" s="2" customFormat="1" ht="24.15" customHeight="1">
      <c r="A273" s="39"/>
      <c r="B273" s="40"/>
      <c r="C273" s="205" t="s">
        <v>371</v>
      </c>
      <c r="D273" s="205" t="s">
        <v>138</v>
      </c>
      <c r="E273" s="206" t="s">
        <v>372</v>
      </c>
      <c r="F273" s="207" t="s">
        <v>373</v>
      </c>
      <c r="G273" s="208" t="s">
        <v>160</v>
      </c>
      <c r="H273" s="209">
        <v>635.44000000000005</v>
      </c>
      <c r="I273" s="210"/>
      <c r="J273" s="211">
        <f>ROUND(I273*H273,2)</f>
        <v>0</v>
      </c>
      <c r="K273" s="207" t="s">
        <v>142</v>
      </c>
      <c r="L273" s="45"/>
      <c r="M273" s="212" t="s">
        <v>19</v>
      </c>
      <c r="N273" s="213" t="s">
        <v>42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143</v>
      </c>
      <c r="AT273" s="216" t="s">
        <v>138</v>
      </c>
      <c r="AU273" s="216" t="s">
        <v>81</v>
      </c>
      <c r="AY273" s="18" t="s">
        <v>135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79</v>
      </c>
      <c r="BK273" s="217">
        <f>ROUND(I273*H273,2)</f>
        <v>0</v>
      </c>
      <c r="BL273" s="18" t="s">
        <v>143</v>
      </c>
      <c r="BM273" s="216" t="s">
        <v>374</v>
      </c>
    </row>
    <row r="274" s="2" customFormat="1">
      <c r="A274" s="39"/>
      <c r="B274" s="40"/>
      <c r="C274" s="41"/>
      <c r="D274" s="218" t="s">
        <v>145</v>
      </c>
      <c r="E274" s="41"/>
      <c r="F274" s="219" t="s">
        <v>375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145</v>
      </c>
      <c r="AU274" s="18" t="s">
        <v>81</v>
      </c>
    </row>
    <row r="275" s="14" customFormat="1">
      <c r="A275" s="14"/>
      <c r="B275" s="234"/>
      <c r="C275" s="235"/>
      <c r="D275" s="225" t="s">
        <v>147</v>
      </c>
      <c r="E275" s="235"/>
      <c r="F275" s="237" t="s">
        <v>376</v>
      </c>
      <c r="G275" s="235"/>
      <c r="H275" s="238">
        <v>635.44000000000005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147</v>
      </c>
      <c r="AU275" s="244" t="s">
        <v>81</v>
      </c>
      <c r="AV275" s="14" t="s">
        <v>81</v>
      </c>
      <c r="AW275" s="14" t="s">
        <v>4</v>
      </c>
      <c r="AX275" s="14" t="s">
        <v>79</v>
      </c>
      <c r="AY275" s="244" t="s">
        <v>135</v>
      </c>
    </row>
    <row r="276" s="2" customFormat="1" ht="24.15" customHeight="1">
      <c r="A276" s="39"/>
      <c r="B276" s="40"/>
      <c r="C276" s="205" t="s">
        <v>377</v>
      </c>
      <c r="D276" s="205" t="s">
        <v>138</v>
      </c>
      <c r="E276" s="206" t="s">
        <v>378</v>
      </c>
      <c r="F276" s="207" t="s">
        <v>379</v>
      </c>
      <c r="G276" s="208" t="s">
        <v>160</v>
      </c>
      <c r="H276" s="209">
        <v>31.771999999999998</v>
      </c>
      <c r="I276" s="210"/>
      <c r="J276" s="211">
        <f>ROUND(I276*H276,2)</f>
        <v>0</v>
      </c>
      <c r="K276" s="207" t="s">
        <v>142</v>
      </c>
      <c r="L276" s="45"/>
      <c r="M276" s="212" t="s">
        <v>19</v>
      </c>
      <c r="N276" s="213" t="s">
        <v>42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143</v>
      </c>
      <c r="AT276" s="216" t="s">
        <v>138</v>
      </c>
      <c r="AU276" s="216" t="s">
        <v>81</v>
      </c>
      <c r="AY276" s="18" t="s">
        <v>135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79</v>
      </c>
      <c r="BK276" s="217">
        <f>ROUND(I276*H276,2)</f>
        <v>0</v>
      </c>
      <c r="BL276" s="18" t="s">
        <v>143</v>
      </c>
      <c r="BM276" s="216" t="s">
        <v>380</v>
      </c>
    </row>
    <row r="277" s="2" customFormat="1">
      <c r="A277" s="39"/>
      <c r="B277" s="40"/>
      <c r="C277" s="41"/>
      <c r="D277" s="218" t="s">
        <v>145</v>
      </c>
      <c r="E277" s="41"/>
      <c r="F277" s="219" t="s">
        <v>381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145</v>
      </c>
      <c r="AU277" s="18" t="s">
        <v>81</v>
      </c>
    </row>
    <row r="278" s="12" customFormat="1" ht="22.8" customHeight="1">
      <c r="A278" s="12"/>
      <c r="B278" s="189"/>
      <c r="C278" s="190"/>
      <c r="D278" s="191" t="s">
        <v>70</v>
      </c>
      <c r="E278" s="203" t="s">
        <v>382</v>
      </c>
      <c r="F278" s="203" t="s">
        <v>383</v>
      </c>
      <c r="G278" s="190"/>
      <c r="H278" s="190"/>
      <c r="I278" s="193"/>
      <c r="J278" s="204">
        <f>BK278</f>
        <v>0</v>
      </c>
      <c r="K278" s="190"/>
      <c r="L278" s="195"/>
      <c r="M278" s="196"/>
      <c r="N278" s="197"/>
      <c r="O278" s="197"/>
      <c r="P278" s="198">
        <f>SUM(P279:P285)</f>
        <v>0</v>
      </c>
      <c r="Q278" s="197"/>
      <c r="R278" s="198">
        <f>SUM(R279:R285)</f>
        <v>0</v>
      </c>
      <c r="S278" s="197"/>
      <c r="T278" s="199">
        <f>SUM(T279:T285)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0" t="s">
        <v>79</v>
      </c>
      <c r="AT278" s="201" t="s">
        <v>70</v>
      </c>
      <c r="AU278" s="201" t="s">
        <v>79</v>
      </c>
      <c r="AY278" s="200" t="s">
        <v>135</v>
      </c>
      <c r="BK278" s="202">
        <f>SUM(BK279:BK285)</f>
        <v>0</v>
      </c>
    </row>
    <row r="279" s="2" customFormat="1" ht="33" customHeight="1">
      <c r="A279" s="39"/>
      <c r="B279" s="40"/>
      <c r="C279" s="205" t="s">
        <v>384</v>
      </c>
      <c r="D279" s="205" t="s">
        <v>138</v>
      </c>
      <c r="E279" s="206" t="s">
        <v>385</v>
      </c>
      <c r="F279" s="207" t="s">
        <v>386</v>
      </c>
      <c r="G279" s="208" t="s">
        <v>160</v>
      </c>
      <c r="H279" s="209">
        <v>14.417999999999999</v>
      </c>
      <c r="I279" s="210"/>
      <c r="J279" s="211">
        <f>ROUND(I279*H279,2)</f>
        <v>0</v>
      </c>
      <c r="K279" s="207" t="s">
        <v>142</v>
      </c>
      <c r="L279" s="45"/>
      <c r="M279" s="212" t="s">
        <v>19</v>
      </c>
      <c r="N279" s="213" t="s">
        <v>42</v>
      </c>
      <c r="O279" s="85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143</v>
      </c>
      <c r="AT279" s="216" t="s">
        <v>138</v>
      </c>
      <c r="AU279" s="216" t="s">
        <v>81</v>
      </c>
      <c r="AY279" s="18" t="s">
        <v>135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79</v>
      </c>
      <c r="BK279" s="217">
        <f>ROUND(I279*H279,2)</f>
        <v>0</v>
      </c>
      <c r="BL279" s="18" t="s">
        <v>143</v>
      </c>
      <c r="BM279" s="216" t="s">
        <v>387</v>
      </c>
    </row>
    <row r="280" s="2" customFormat="1">
      <c r="A280" s="39"/>
      <c r="B280" s="40"/>
      <c r="C280" s="41"/>
      <c r="D280" s="218" t="s">
        <v>145</v>
      </c>
      <c r="E280" s="41"/>
      <c r="F280" s="219" t="s">
        <v>388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145</v>
      </c>
      <c r="AU280" s="18" t="s">
        <v>81</v>
      </c>
    </row>
    <row r="281" s="2" customFormat="1" ht="37.8" customHeight="1">
      <c r="A281" s="39"/>
      <c r="B281" s="40"/>
      <c r="C281" s="205" t="s">
        <v>389</v>
      </c>
      <c r="D281" s="205" t="s">
        <v>138</v>
      </c>
      <c r="E281" s="206" t="s">
        <v>390</v>
      </c>
      <c r="F281" s="207" t="s">
        <v>391</v>
      </c>
      <c r="G281" s="208" t="s">
        <v>160</v>
      </c>
      <c r="H281" s="209">
        <v>14.417999999999999</v>
      </c>
      <c r="I281" s="210"/>
      <c r="J281" s="211">
        <f>ROUND(I281*H281,2)</f>
        <v>0</v>
      </c>
      <c r="K281" s="207" t="s">
        <v>142</v>
      </c>
      <c r="L281" s="45"/>
      <c r="M281" s="212" t="s">
        <v>19</v>
      </c>
      <c r="N281" s="213" t="s">
        <v>42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143</v>
      </c>
      <c r="AT281" s="216" t="s">
        <v>138</v>
      </c>
      <c r="AU281" s="216" t="s">
        <v>81</v>
      </c>
      <c r="AY281" s="18" t="s">
        <v>135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79</v>
      </c>
      <c r="BK281" s="217">
        <f>ROUND(I281*H281,2)</f>
        <v>0</v>
      </c>
      <c r="BL281" s="18" t="s">
        <v>143</v>
      </c>
      <c r="BM281" s="216" t="s">
        <v>392</v>
      </c>
    </row>
    <row r="282" s="2" customFormat="1">
      <c r="A282" s="39"/>
      <c r="B282" s="40"/>
      <c r="C282" s="41"/>
      <c r="D282" s="218" t="s">
        <v>145</v>
      </c>
      <c r="E282" s="41"/>
      <c r="F282" s="219" t="s">
        <v>393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145</v>
      </c>
      <c r="AU282" s="18" t="s">
        <v>81</v>
      </c>
    </row>
    <row r="283" s="2" customFormat="1" ht="37.8" customHeight="1">
      <c r="A283" s="39"/>
      <c r="B283" s="40"/>
      <c r="C283" s="205" t="s">
        <v>394</v>
      </c>
      <c r="D283" s="205" t="s">
        <v>138</v>
      </c>
      <c r="E283" s="206" t="s">
        <v>395</v>
      </c>
      <c r="F283" s="207" t="s">
        <v>396</v>
      </c>
      <c r="G283" s="208" t="s">
        <v>160</v>
      </c>
      <c r="H283" s="209">
        <v>43.253999999999998</v>
      </c>
      <c r="I283" s="210"/>
      <c r="J283" s="211">
        <f>ROUND(I283*H283,2)</f>
        <v>0</v>
      </c>
      <c r="K283" s="207" t="s">
        <v>142</v>
      </c>
      <c r="L283" s="45"/>
      <c r="M283" s="212" t="s">
        <v>19</v>
      </c>
      <c r="N283" s="213" t="s">
        <v>42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143</v>
      </c>
      <c r="AT283" s="216" t="s">
        <v>138</v>
      </c>
      <c r="AU283" s="216" t="s">
        <v>81</v>
      </c>
      <c r="AY283" s="18" t="s">
        <v>135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79</v>
      </c>
      <c r="BK283" s="217">
        <f>ROUND(I283*H283,2)</f>
        <v>0</v>
      </c>
      <c r="BL283" s="18" t="s">
        <v>143</v>
      </c>
      <c r="BM283" s="216" t="s">
        <v>397</v>
      </c>
    </row>
    <row r="284" s="2" customFormat="1">
      <c r="A284" s="39"/>
      <c r="B284" s="40"/>
      <c r="C284" s="41"/>
      <c r="D284" s="218" t="s">
        <v>145</v>
      </c>
      <c r="E284" s="41"/>
      <c r="F284" s="219" t="s">
        <v>398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145</v>
      </c>
      <c r="AU284" s="18" t="s">
        <v>81</v>
      </c>
    </row>
    <row r="285" s="14" customFormat="1">
      <c r="A285" s="14"/>
      <c r="B285" s="234"/>
      <c r="C285" s="235"/>
      <c r="D285" s="225" t="s">
        <v>147</v>
      </c>
      <c r="E285" s="235"/>
      <c r="F285" s="237" t="s">
        <v>399</v>
      </c>
      <c r="G285" s="235"/>
      <c r="H285" s="238">
        <v>43.253999999999998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147</v>
      </c>
      <c r="AU285" s="244" t="s">
        <v>81</v>
      </c>
      <c r="AV285" s="14" t="s">
        <v>81</v>
      </c>
      <c r="AW285" s="14" t="s">
        <v>4</v>
      </c>
      <c r="AX285" s="14" t="s">
        <v>79</v>
      </c>
      <c r="AY285" s="244" t="s">
        <v>135</v>
      </c>
    </row>
    <row r="286" s="12" customFormat="1" ht="25.92" customHeight="1">
      <c r="A286" s="12"/>
      <c r="B286" s="189"/>
      <c r="C286" s="190"/>
      <c r="D286" s="191" t="s">
        <v>70</v>
      </c>
      <c r="E286" s="192" t="s">
        <v>400</v>
      </c>
      <c r="F286" s="192" t="s">
        <v>401</v>
      </c>
      <c r="G286" s="190"/>
      <c r="H286" s="190"/>
      <c r="I286" s="193"/>
      <c r="J286" s="194">
        <f>BK286</f>
        <v>0</v>
      </c>
      <c r="K286" s="190"/>
      <c r="L286" s="195"/>
      <c r="M286" s="196"/>
      <c r="N286" s="197"/>
      <c r="O286" s="197"/>
      <c r="P286" s="198">
        <f>P287+P311+P316+P341+P405+P412+P480+P510+P540+P585+P619</f>
        <v>0</v>
      </c>
      <c r="Q286" s="197"/>
      <c r="R286" s="198">
        <f>R287+R311+R316+R341+R405+R412+R480+R510+R540+R585+R619</f>
        <v>8.6243410299999983</v>
      </c>
      <c r="S286" s="197"/>
      <c r="T286" s="199">
        <f>T287+T311+T316+T341+T405+T412+T480+T510+T540+T585+T619</f>
        <v>4.6110443599999993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0" t="s">
        <v>81</v>
      </c>
      <c r="AT286" s="201" t="s">
        <v>70</v>
      </c>
      <c r="AU286" s="201" t="s">
        <v>71</v>
      </c>
      <c r="AY286" s="200" t="s">
        <v>135</v>
      </c>
      <c r="BK286" s="202">
        <f>BK287+BK311+BK316+BK341+BK405+BK412+BK480+BK510+BK540+BK585+BK619</f>
        <v>0</v>
      </c>
    </row>
    <row r="287" s="12" customFormat="1" ht="22.8" customHeight="1">
      <c r="A287" s="12"/>
      <c r="B287" s="189"/>
      <c r="C287" s="190"/>
      <c r="D287" s="191" t="s">
        <v>70</v>
      </c>
      <c r="E287" s="203" t="s">
        <v>402</v>
      </c>
      <c r="F287" s="203" t="s">
        <v>403</v>
      </c>
      <c r="G287" s="190"/>
      <c r="H287" s="190"/>
      <c r="I287" s="193"/>
      <c r="J287" s="204">
        <f>BK287</f>
        <v>0</v>
      </c>
      <c r="K287" s="190"/>
      <c r="L287" s="195"/>
      <c r="M287" s="196"/>
      <c r="N287" s="197"/>
      <c r="O287" s="197"/>
      <c r="P287" s="198">
        <f>SUM(P288:P310)</f>
        <v>0</v>
      </c>
      <c r="Q287" s="197"/>
      <c r="R287" s="198">
        <f>SUM(R288:R310)</f>
        <v>0.24481109999999998</v>
      </c>
      <c r="S287" s="197"/>
      <c r="T287" s="199">
        <f>SUM(T288:T310)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0" t="s">
        <v>81</v>
      </c>
      <c r="AT287" s="201" t="s">
        <v>70</v>
      </c>
      <c r="AU287" s="201" t="s">
        <v>79</v>
      </c>
      <c r="AY287" s="200" t="s">
        <v>135</v>
      </c>
      <c r="BK287" s="202">
        <f>SUM(BK288:BK310)</f>
        <v>0</v>
      </c>
    </row>
    <row r="288" s="2" customFormat="1" ht="24.15" customHeight="1">
      <c r="A288" s="39"/>
      <c r="B288" s="40"/>
      <c r="C288" s="205" t="s">
        <v>404</v>
      </c>
      <c r="D288" s="205" t="s">
        <v>138</v>
      </c>
      <c r="E288" s="206" t="s">
        <v>405</v>
      </c>
      <c r="F288" s="207" t="s">
        <v>406</v>
      </c>
      <c r="G288" s="208" t="s">
        <v>141</v>
      </c>
      <c r="H288" s="209">
        <v>9.3219999999999992</v>
      </c>
      <c r="I288" s="210"/>
      <c r="J288" s="211">
        <f>ROUND(I288*H288,2)</f>
        <v>0</v>
      </c>
      <c r="K288" s="207" t="s">
        <v>142</v>
      </c>
      <c r="L288" s="45"/>
      <c r="M288" s="212" t="s">
        <v>19</v>
      </c>
      <c r="N288" s="213" t="s">
        <v>42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234</v>
      </c>
      <c r="AT288" s="216" t="s">
        <v>138</v>
      </c>
      <c r="AU288" s="216" t="s">
        <v>81</v>
      </c>
      <c r="AY288" s="18" t="s">
        <v>135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79</v>
      </c>
      <c r="BK288" s="217">
        <f>ROUND(I288*H288,2)</f>
        <v>0</v>
      </c>
      <c r="BL288" s="18" t="s">
        <v>234</v>
      </c>
      <c r="BM288" s="216" t="s">
        <v>407</v>
      </c>
    </row>
    <row r="289" s="2" customFormat="1">
      <c r="A289" s="39"/>
      <c r="B289" s="40"/>
      <c r="C289" s="41"/>
      <c r="D289" s="218" t="s">
        <v>145</v>
      </c>
      <c r="E289" s="41"/>
      <c r="F289" s="219" t="s">
        <v>408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145</v>
      </c>
      <c r="AU289" s="18" t="s">
        <v>81</v>
      </c>
    </row>
    <row r="290" s="13" customFormat="1">
      <c r="A290" s="13"/>
      <c r="B290" s="223"/>
      <c r="C290" s="224"/>
      <c r="D290" s="225" t="s">
        <v>147</v>
      </c>
      <c r="E290" s="226" t="s">
        <v>19</v>
      </c>
      <c r="F290" s="227" t="s">
        <v>148</v>
      </c>
      <c r="G290" s="224"/>
      <c r="H290" s="226" t="s">
        <v>19</v>
      </c>
      <c r="I290" s="228"/>
      <c r="J290" s="224"/>
      <c r="K290" s="224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147</v>
      </c>
      <c r="AU290" s="233" t="s">
        <v>81</v>
      </c>
      <c r="AV290" s="13" t="s">
        <v>79</v>
      </c>
      <c r="AW290" s="13" t="s">
        <v>33</v>
      </c>
      <c r="AX290" s="13" t="s">
        <v>71</v>
      </c>
      <c r="AY290" s="233" t="s">
        <v>135</v>
      </c>
    </row>
    <row r="291" s="14" customFormat="1">
      <c r="A291" s="14"/>
      <c r="B291" s="234"/>
      <c r="C291" s="235"/>
      <c r="D291" s="225" t="s">
        <v>147</v>
      </c>
      <c r="E291" s="236" t="s">
        <v>19</v>
      </c>
      <c r="F291" s="237" t="s">
        <v>409</v>
      </c>
      <c r="G291" s="235"/>
      <c r="H291" s="238">
        <v>9.3219999999999992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4" t="s">
        <v>147</v>
      </c>
      <c r="AU291" s="244" t="s">
        <v>81</v>
      </c>
      <c r="AV291" s="14" t="s">
        <v>81</v>
      </c>
      <c r="AW291" s="14" t="s">
        <v>33</v>
      </c>
      <c r="AX291" s="14" t="s">
        <v>79</v>
      </c>
      <c r="AY291" s="244" t="s">
        <v>135</v>
      </c>
    </row>
    <row r="292" s="2" customFormat="1" ht="16.5" customHeight="1">
      <c r="A292" s="39"/>
      <c r="B292" s="40"/>
      <c r="C292" s="256" t="s">
        <v>410</v>
      </c>
      <c r="D292" s="256" t="s">
        <v>279</v>
      </c>
      <c r="E292" s="257" t="s">
        <v>411</v>
      </c>
      <c r="F292" s="258" t="s">
        <v>412</v>
      </c>
      <c r="G292" s="259" t="s">
        <v>141</v>
      </c>
      <c r="H292" s="260">
        <v>9.5079999999999991</v>
      </c>
      <c r="I292" s="261"/>
      <c r="J292" s="262">
        <f>ROUND(I292*H292,2)</f>
        <v>0</v>
      </c>
      <c r="K292" s="258" t="s">
        <v>142</v>
      </c>
      <c r="L292" s="263"/>
      <c r="M292" s="264" t="s">
        <v>19</v>
      </c>
      <c r="N292" s="265" t="s">
        <v>42</v>
      </c>
      <c r="O292" s="85"/>
      <c r="P292" s="214">
        <f>O292*H292</f>
        <v>0</v>
      </c>
      <c r="Q292" s="214">
        <v>0.0011999999999999999</v>
      </c>
      <c r="R292" s="214">
        <f>Q292*H292</f>
        <v>0.011409599999999997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333</v>
      </c>
      <c r="AT292" s="216" t="s">
        <v>279</v>
      </c>
      <c r="AU292" s="216" t="s">
        <v>81</v>
      </c>
      <c r="AY292" s="18" t="s">
        <v>135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79</v>
      </c>
      <c r="BK292" s="217">
        <f>ROUND(I292*H292,2)</f>
        <v>0</v>
      </c>
      <c r="BL292" s="18" t="s">
        <v>234</v>
      </c>
      <c r="BM292" s="216" t="s">
        <v>413</v>
      </c>
    </row>
    <row r="293" s="14" customFormat="1">
      <c r="A293" s="14"/>
      <c r="B293" s="234"/>
      <c r="C293" s="235"/>
      <c r="D293" s="225" t="s">
        <v>147</v>
      </c>
      <c r="E293" s="235"/>
      <c r="F293" s="237" t="s">
        <v>414</v>
      </c>
      <c r="G293" s="235"/>
      <c r="H293" s="238">
        <v>9.5079999999999991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147</v>
      </c>
      <c r="AU293" s="244" t="s">
        <v>81</v>
      </c>
      <c r="AV293" s="14" t="s">
        <v>81</v>
      </c>
      <c r="AW293" s="14" t="s">
        <v>4</v>
      </c>
      <c r="AX293" s="14" t="s">
        <v>79</v>
      </c>
      <c r="AY293" s="244" t="s">
        <v>135</v>
      </c>
    </row>
    <row r="294" s="2" customFormat="1" ht="24.15" customHeight="1">
      <c r="A294" s="39"/>
      <c r="B294" s="40"/>
      <c r="C294" s="205" t="s">
        <v>415</v>
      </c>
      <c r="D294" s="205" t="s">
        <v>138</v>
      </c>
      <c r="E294" s="206" t="s">
        <v>416</v>
      </c>
      <c r="F294" s="207" t="s">
        <v>417</v>
      </c>
      <c r="G294" s="208" t="s">
        <v>141</v>
      </c>
      <c r="H294" s="209">
        <v>50.850000000000001</v>
      </c>
      <c r="I294" s="210"/>
      <c r="J294" s="211">
        <f>ROUND(I294*H294,2)</f>
        <v>0</v>
      </c>
      <c r="K294" s="207" t="s">
        <v>142</v>
      </c>
      <c r="L294" s="45"/>
      <c r="M294" s="212" t="s">
        <v>19</v>
      </c>
      <c r="N294" s="213" t="s">
        <v>42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234</v>
      </c>
      <c r="AT294" s="216" t="s">
        <v>138</v>
      </c>
      <c r="AU294" s="216" t="s">
        <v>81</v>
      </c>
      <c r="AY294" s="18" t="s">
        <v>135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79</v>
      </c>
      <c r="BK294" s="217">
        <f>ROUND(I294*H294,2)</f>
        <v>0</v>
      </c>
      <c r="BL294" s="18" t="s">
        <v>234</v>
      </c>
      <c r="BM294" s="216" t="s">
        <v>418</v>
      </c>
    </row>
    <row r="295" s="2" customFormat="1">
      <c r="A295" s="39"/>
      <c r="B295" s="40"/>
      <c r="C295" s="41"/>
      <c r="D295" s="218" t="s">
        <v>145</v>
      </c>
      <c r="E295" s="41"/>
      <c r="F295" s="219" t="s">
        <v>419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145</v>
      </c>
      <c r="AU295" s="18" t="s">
        <v>81</v>
      </c>
    </row>
    <row r="296" s="13" customFormat="1">
      <c r="A296" s="13"/>
      <c r="B296" s="223"/>
      <c r="C296" s="224"/>
      <c r="D296" s="225" t="s">
        <v>147</v>
      </c>
      <c r="E296" s="226" t="s">
        <v>19</v>
      </c>
      <c r="F296" s="227" t="s">
        <v>148</v>
      </c>
      <c r="G296" s="224"/>
      <c r="H296" s="226" t="s">
        <v>19</v>
      </c>
      <c r="I296" s="228"/>
      <c r="J296" s="224"/>
      <c r="K296" s="224"/>
      <c r="L296" s="229"/>
      <c r="M296" s="230"/>
      <c r="N296" s="231"/>
      <c r="O296" s="231"/>
      <c r="P296" s="231"/>
      <c r="Q296" s="231"/>
      <c r="R296" s="231"/>
      <c r="S296" s="231"/>
      <c r="T296" s="23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3" t="s">
        <v>147</v>
      </c>
      <c r="AU296" s="233" t="s">
        <v>81</v>
      </c>
      <c r="AV296" s="13" t="s">
        <v>79</v>
      </c>
      <c r="AW296" s="13" t="s">
        <v>33</v>
      </c>
      <c r="AX296" s="13" t="s">
        <v>71</v>
      </c>
      <c r="AY296" s="233" t="s">
        <v>135</v>
      </c>
    </row>
    <row r="297" s="14" customFormat="1">
      <c r="A297" s="14"/>
      <c r="B297" s="234"/>
      <c r="C297" s="235"/>
      <c r="D297" s="225" t="s">
        <v>147</v>
      </c>
      <c r="E297" s="236" t="s">
        <v>19</v>
      </c>
      <c r="F297" s="237" t="s">
        <v>420</v>
      </c>
      <c r="G297" s="235"/>
      <c r="H297" s="238">
        <v>50.850000000000001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147</v>
      </c>
      <c r="AU297" s="244" t="s">
        <v>81</v>
      </c>
      <c r="AV297" s="14" t="s">
        <v>81</v>
      </c>
      <c r="AW297" s="14" t="s">
        <v>33</v>
      </c>
      <c r="AX297" s="14" t="s">
        <v>79</v>
      </c>
      <c r="AY297" s="244" t="s">
        <v>135</v>
      </c>
    </row>
    <row r="298" s="2" customFormat="1" ht="16.5" customHeight="1">
      <c r="A298" s="39"/>
      <c r="B298" s="40"/>
      <c r="C298" s="256" t="s">
        <v>421</v>
      </c>
      <c r="D298" s="256" t="s">
        <v>279</v>
      </c>
      <c r="E298" s="257" t="s">
        <v>422</v>
      </c>
      <c r="F298" s="258" t="s">
        <v>423</v>
      </c>
      <c r="G298" s="259" t="s">
        <v>141</v>
      </c>
      <c r="H298" s="260">
        <v>51.866999999999997</v>
      </c>
      <c r="I298" s="261"/>
      <c r="J298" s="262">
        <f>ROUND(I298*H298,2)</f>
        <v>0</v>
      </c>
      <c r="K298" s="258" t="s">
        <v>142</v>
      </c>
      <c r="L298" s="263"/>
      <c r="M298" s="264" t="s">
        <v>19</v>
      </c>
      <c r="N298" s="265" t="s">
        <v>42</v>
      </c>
      <c r="O298" s="85"/>
      <c r="P298" s="214">
        <f>O298*H298</f>
        <v>0</v>
      </c>
      <c r="Q298" s="214">
        <v>0.0015</v>
      </c>
      <c r="R298" s="214">
        <f>Q298*H298</f>
        <v>0.077800499999999995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333</v>
      </c>
      <c r="AT298" s="216" t="s">
        <v>279</v>
      </c>
      <c r="AU298" s="216" t="s">
        <v>81</v>
      </c>
      <c r="AY298" s="18" t="s">
        <v>135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79</v>
      </c>
      <c r="BK298" s="217">
        <f>ROUND(I298*H298,2)</f>
        <v>0</v>
      </c>
      <c r="BL298" s="18" t="s">
        <v>234</v>
      </c>
      <c r="BM298" s="216" t="s">
        <v>424</v>
      </c>
    </row>
    <row r="299" s="14" customFormat="1">
      <c r="A299" s="14"/>
      <c r="B299" s="234"/>
      <c r="C299" s="235"/>
      <c r="D299" s="225" t="s">
        <v>147</v>
      </c>
      <c r="E299" s="235"/>
      <c r="F299" s="237" t="s">
        <v>425</v>
      </c>
      <c r="G299" s="235"/>
      <c r="H299" s="238">
        <v>51.866999999999997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4" t="s">
        <v>147</v>
      </c>
      <c r="AU299" s="244" t="s">
        <v>81</v>
      </c>
      <c r="AV299" s="14" t="s">
        <v>81</v>
      </c>
      <c r="AW299" s="14" t="s">
        <v>4</v>
      </c>
      <c r="AX299" s="14" t="s">
        <v>79</v>
      </c>
      <c r="AY299" s="244" t="s">
        <v>135</v>
      </c>
    </row>
    <row r="300" s="2" customFormat="1" ht="16.5" customHeight="1">
      <c r="A300" s="39"/>
      <c r="B300" s="40"/>
      <c r="C300" s="256" t="s">
        <v>426</v>
      </c>
      <c r="D300" s="256" t="s">
        <v>279</v>
      </c>
      <c r="E300" s="257" t="s">
        <v>427</v>
      </c>
      <c r="F300" s="258" t="s">
        <v>428</v>
      </c>
      <c r="G300" s="259" t="s">
        <v>141</v>
      </c>
      <c r="H300" s="260">
        <v>51.866999999999997</v>
      </c>
      <c r="I300" s="261"/>
      <c r="J300" s="262">
        <f>ROUND(I300*H300,2)</f>
        <v>0</v>
      </c>
      <c r="K300" s="258" t="s">
        <v>142</v>
      </c>
      <c r="L300" s="263"/>
      <c r="M300" s="264" t="s">
        <v>19</v>
      </c>
      <c r="N300" s="265" t="s">
        <v>42</v>
      </c>
      <c r="O300" s="85"/>
      <c r="P300" s="214">
        <f>O300*H300</f>
        <v>0</v>
      </c>
      <c r="Q300" s="214">
        <v>0.0030000000000000001</v>
      </c>
      <c r="R300" s="214">
        <f>Q300*H300</f>
        <v>0.15560099999999999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333</v>
      </c>
      <c r="AT300" s="216" t="s">
        <v>279</v>
      </c>
      <c r="AU300" s="216" t="s">
        <v>81</v>
      </c>
      <c r="AY300" s="18" t="s">
        <v>135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79</v>
      </c>
      <c r="BK300" s="217">
        <f>ROUND(I300*H300,2)</f>
        <v>0</v>
      </c>
      <c r="BL300" s="18" t="s">
        <v>234</v>
      </c>
      <c r="BM300" s="216" t="s">
        <v>429</v>
      </c>
    </row>
    <row r="301" s="14" customFormat="1">
      <c r="A301" s="14"/>
      <c r="B301" s="234"/>
      <c r="C301" s="235"/>
      <c r="D301" s="225" t="s">
        <v>147</v>
      </c>
      <c r="E301" s="235"/>
      <c r="F301" s="237" t="s">
        <v>425</v>
      </c>
      <c r="G301" s="235"/>
      <c r="H301" s="238">
        <v>51.866999999999997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147</v>
      </c>
      <c r="AU301" s="244" t="s">
        <v>81</v>
      </c>
      <c r="AV301" s="14" t="s">
        <v>81</v>
      </c>
      <c r="AW301" s="14" t="s">
        <v>4</v>
      </c>
      <c r="AX301" s="14" t="s">
        <v>79</v>
      </c>
      <c r="AY301" s="244" t="s">
        <v>135</v>
      </c>
    </row>
    <row r="302" s="2" customFormat="1" ht="24.15" customHeight="1">
      <c r="A302" s="39"/>
      <c r="B302" s="40"/>
      <c r="C302" s="205" t="s">
        <v>430</v>
      </c>
      <c r="D302" s="205" t="s">
        <v>138</v>
      </c>
      <c r="E302" s="206" t="s">
        <v>431</v>
      </c>
      <c r="F302" s="207" t="s">
        <v>432</v>
      </c>
      <c r="G302" s="208" t="s">
        <v>160</v>
      </c>
      <c r="H302" s="209">
        <v>0.245</v>
      </c>
      <c r="I302" s="210"/>
      <c r="J302" s="211">
        <f>ROUND(I302*H302,2)</f>
        <v>0</v>
      </c>
      <c r="K302" s="207" t="s">
        <v>142</v>
      </c>
      <c r="L302" s="45"/>
      <c r="M302" s="212" t="s">
        <v>19</v>
      </c>
      <c r="N302" s="213" t="s">
        <v>42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234</v>
      </c>
      <c r="AT302" s="216" t="s">
        <v>138</v>
      </c>
      <c r="AU302" s="216" t="s">
        <v>81</v>
      </c>
      <c r="AY302" s="18" t="s">
        <v>135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79</v>
      </c>
      <c r="BK302" s="217">
        <f>ROUND(I302*H302,2)</f>
        <v>0</v>
      </c>
      <c r="BL302" s="18" t="s">
        <v>234</v>
      </c>
      <c r="BM302" s="216" t="s">
        <v>433</v>
      </c>
    </row>
    <row r="303" s="2" customFormat="1">
      <c r="A303" s="39"/>
      <c r="B303" s="40"/>
      <c r="C303" s="41"/>
      <c r="D303" s="218" t="s">
        <v>145</v>
      </c>
      <c r="E303" s="41"/>
      <c r="F303" s="219" t="s">
        <v>434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145</v>
      </c>
      <c r="AU303" s="18" t="s">
        <v>81</v>
      </c>
    </row>
    <row r="304" s="2" customFormat="1" ht="24.15" customHeight="1">
      <c r="A304" s="39"/>
      <c r="B304" s="40"/>
      <c r="C304" s="205" t="s">
        <v>435</v>
      </c>
      <c r="D304" s="205" t="s">
        <v>138</v>
      </c>
      <c r="E304" s="206" t="s">
        <v>436</v>
      </c>
      <c r="F304" s="207" t="s">
        <v>437</v>
      </c>
      <c r="G304" s="208" t="s">
        <v>160</v>
      </c>
      <c r="H304" s="209">
        <v>0.245</v>
      </c>
      <c r="I304" s="210"/>
      <c r="J304" s="211">
        <f>ROUND(I304*H304,2)</f>
        <v>0</v>
      </c>
      <c r="K304" s="207" t="s">
        <v>142</v>
      </c>
      <c r="L304" s="45"/>
      <c r="M304" s="212" t="s">
        <v>19</v>
      </c>
      <c r="N304" s="213" t="s">
        <v>42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234</v>
      </c>
      <c r="AT304" s="216" t="s">
        <v>138</v>
      </c>
      <c r="AU304" s="216" t="s">
        <v>81</v>
      </c>
      <c r="AY304" s="18" t="s">
        <v>135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79</v>
      </c>
      <c r="BK304" s="217">
        <f>ROUND(I304*H304,2)</f>
        <v>0</v>
      </c>
      <c r="BL304" s="18" t="s">
        <v>234</v>
      </c>
      <c r="BM304" s="216" t="s">
        <v>438</v>
      </c>
    </row>
    <row r="305" s="2" customFormat="1">
      <c r="A305" s="39"/>
      <c r="B305" s="40"/>
      <c r="C305" s="41"/>
      <c r="D305" s="218" t="s">
        <v>145</v>
      </c>
      <c r="E305" s="41"/>
      <c r="F305" s="219" t="s">
        <v>439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145</v>
      </c>
      <c r="AU305" s="18" t="s">
        <v>81</v>
      </c>
    </row>
    <row r="306" s="2" customFormat="1" ht="24.15" customHeight="1">
      <c r="A306" s="39"/>
      <c r="B306" s="40"/>
      <c r="C306" s="205" t="s">
        <v>440</v>
      </c>
      <c r="D306" s="205" t="s">
        <v>138</v>
      </c>
      <c r="E306" s="206" t="s">
        <v>441</v>
      </c>
      <c r="F306" s="207" t="s">
        <v>442</v>
      </c>
      <c r="G306" s="208" t="s">
        <v>160</v>
      </c>
      <c r="H306" s="209">
        <v>0.245</v>
      </c>
      <c r="I306" s="210"/>
      <c r="J306" s="211">
        <f>ROUND(I306*H306,2)</f>
        <v>0</v>
      </c>
      <c r="K306" s="207" t="s">
        <v>142</v>
      </c>
      <c r="L306" s="45"/>
      <c r="M306" s="212" t="s">
        <v>19</v>
      </c>
      <c r="N306" s="213" t="s">
        <v>42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234</v>
      </c>
      <c r="AT306" s="216" t="s">
        <v>138</v>
      </c>
      <c r="AU306" s="216" t="s">
        <v>81</v>
      </c>
      <c r="AY306" s="18" t="s">
        <v>135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79</v>
      </c>
      <c r="BK306" s="217">
        <f>ROUND(I306*H306,2)</f>
        <v>0</v>
      </c>
      <c r="BL306" s="18" t="s">
        <v>234</v>
      </c>
      <c r="BM306" s="216" t="s">
        <v>443</v>
      </c>
    </row>
    <row r="307" s="2" customFormat="1">
      <c r="A307" s="39"/>
      <c r="B307" s="40"/>
      <c r="C307" s="41"/>
      <c r="D307" s="218" t="s">
        <v>145</v>
      </c>
      <c r="E307" s="41"/>
      <c r="F307" s="219" t="s">
        <v>444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145</v>
      </c>
      <c r="AU307" s="18" t="s">
        <v>81</v>
      </c>
    </row>
    <row r="308" s="2" customFormat="1" ht="33" customHeight="1">
      <c r="A308" s="39"/>
      <c r="B308" s="40"/>
      <c r="C308" s="205" t="s">
        <v>445</v>
      </c>
      <c r="D308" s="205" t="s">
        <v>138</v>
      </c>
      <c r="E308" s="206" t="s">
        <v>446</v>
      </c>
      <c r="F308" s="207" t="s">
        <v>447</v>
      </c>
      <c r="G308" s="208" t="s">
        <v>160</v>
      </c>
      <c r="H308" s="209">
        <v>4.9000000000000004</v>
      </c>
      <c r="I308" s="210"/>
      <c r="J308" s="211">
        <f>ROUND(I308*H308,2)</f>
        <v>0</v>
      </c>
      <c r="K308" s="207" t="s">
        <v>142</v>
      </c>
      <c r="L308" s="45"/>
      <c r="M308" s="212" t="s">
        <v>19</v>
      </c>
      <c r="N308" s="213" t="s">
        <v>42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234</v>
      </c>
      <c r="AT308" s="216" t="s">
        <v>138</v>
      </c>
      <c r="AU308" s="216" t="s">
        <v>81</v>
      </c>
      <c r="AY308" s="18" t="s">
        <v>135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79</v>
      </c>
      <c r="BK308" s="217">
        <f>ROUND(I308*H308,2)</f>
        <v>0</v>
      </c>
      <c r="BL308" s="18" t="s">
        <v>234</v>
      </c>
      <c r="BM308" s="216" t="s">
        <v>448</v>
      </c>
    </row>
    <row r="309" s="2" customFormat="1">
      <c r="A309" s="39"/>
      <c r="B309" s="40"/>
      <c r="C309" s="41"/>
      <c r="D309" s="218" t="s">
        <v>145</v>
      </c>
      <c r="E309" s="41"/>
      <c r="F309" s="219" t="s">
        <v>449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145</v>
      </c>
      <c r="AU309" s="18" t="s">
        <v>81</v>
      </c>
    </row>
    <row r="310" s="14" customFormat="1">
      <c r="A310" s="14"/>
      <c r="B310" s="234"/>
      <c r="C310" s="235"/>
      <c r="D310" s="225" t="s">
        <v>147</v>
      </c>
      <c r="E310" s="235"/>
      <c r="F310" s="237" t="s">
        <v>450</v>
      </c>
      <c r="G310" s="235"/>
      <c r="H310" s="238">
        <v>4.9000000000000004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147</v>
      </c>
      <c r="AU310" s="244" t="s">
        <v>81</v>
      </c>
      <c r="AV310" s="14" t="s">
        <v>81</v>
      </c>
      <c r="AW310" s="14" t="s">
        <v>4</v>
      </c>
      <c r="AX310" s="14" t="s">
        <v>79</v>
      </c>
      <c r="AY310" s="244" t="s">
        <v>135</v>
      </c>
    </row>
    <row r="311" s="12" customFormat="1" ht="22.8" customHeight="1">
      <c r="A311" s="12"/>
      <c r="B311" s="189"/>
      <c r="C311" s="190"/>
      <c r="D311" s="191" t="s">
        <v>70</v>
      </c>
      <c r="E311" s="203" t="s">
        <v>451</v>
      </c>
      <c r="F311" s="203" t="s">
        <v>452</v>
      </c>
      <c r="G311" s="190"/>
      <c r="H311" s="190"/>
      <c r="I311" s="193"/>
      <c r="J311" s="204">
        <f>BK311</f>
        <v>0</v>
      </c>
      <c r="K311" s="190"/>
      <c r="L311" s="195"/>
      <c r="M311" s="196"/>
      <c r="N311" s="197"/>
      <c r="O311" s="197"/>
      <c r="P311" s="198">
        <f>SUM(P312:P315)</f>
        <v>0</v>
      </c>
      <c r="Q311" s="197"/>
      <c r="R311" s="198">
        <f>SUM(R312:R315)</f>
        <v>0</v>
      </c>
      <c r="S311" s="197"/>
      <c r="T311" s="199">
        <f>SUM(T312:T315)</f>
        <v>0.00010000000000000001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0" t="s">
        <v>81</v>
      </c>
      <c r="AT311" s="201" t="s">
        <v>70</v>
      </c>
      <c r="AU311" s="201" t="s">
        <v>79</v>
      </c>
      <c r="AY311" s="200" t="s">
        <v>135</v>
      </c>
      <c r="BK311" s="202">
        <f>SUM(BK312:BK315)</f>
        <v>0</v>
      </c>
    </row>
    <row r="312" s="2" customFormat="1" ht="16.5" customHeight="1">
      <c r="A312" s="39"/>
      <c r="B312" s="40"/>
      <c r="C312" s="205" t="s">
        <v>453</v>
      </c>
      <c r="D312" s="205" t="s">
        <v>138</v>
      </c>
      <c r="E312" s="206" t="s">
        <v>454</v>
      </c>
      <c r="F312" s="207" t="s">
        <v>455</v>
      </c>
      <c r="G312" s="208" t="s">
        <v>275</v>
      </c>
      <c r="H312" s="209">
        <v>2</v>
      </c>
      <c r="I312" s="210"/>
      <c r="J312" s="211">
        <f>ROUND(I312*H312,2)</f>
        <v>0</v>
      </c>
      <c r="K312" s="207" t="s">
        <v>142</v>
      </c>
      <c r="L312" s="45"/>
      <c r="M312" s="212" t="s">
        <v>19</v>
      </c>
      <c r="N312" s="213" t="s">
        <v>42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5.0000000000000002E-05</v>
      </c>
      <c r="T312" s="215">
        <f>S312*H312</f>
        <v>0.00010000000000000001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234</v>
      </c>
      <c r="AT312" s="216" t="s">
        <v>138</v>
      </c>
      <c r="AU312" s="216" t="s">
        <v>81</v>
      </c>
      <c r="AY312" s="18" t="s">
        <v>135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79</v>
      </c>
      <c r="BK312" s="217">
        <f>ROUND(I312*H312,2)</f>
        <v>0</v>
      </c>
      <c r="BL312" s="18" t="s">
        <v>234</v>
      </c>
      <c r="BM312" s="216" t="s">
        <v>456</v>
      </c>
    </row>
    <row r="313" s="2" customFormat="1">
      <c r="A313" s="39"/>
      <c r="B313" s="40"/>
      <c r="C313" s="41"/>
      <c r="D313" s="218" t="s">
        <v>145</v>
      </c>
      <c r="E313" s="41"/>
      <c r="F313" s="219" t="s">
        <v>457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145</v>
      </c>
      <c r="AU313" s="18" t="s">
        <v>81</v>
      </c>
    </row>
    <row r="314" s="13" customFormat="1">
      <c r="A314" s="13"/>
      <c r="B314" s="223"/>
      <c r="C314" s="224"/>
      <c r="D314" s="225" t="s">
        <v>147</v>
      </c>
      <c r="E314" s="226" t="s">
        <v>19</v>
      </c>
      <c r="F314" s="227" t="s">
        <v>245</v>
      </c>
      <c r="G314" s="224"/>
      <c r="H314" s="226" t="s">
        <v>19</v>
      </c>
      <c r="I314" s="228"/>
      <c r="J314" s="224"/>
      <c r="K314" s="224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147</v>
      </c>
      <c r="AU314" s="233" t="s">
        <v>81</v>
      </c>
      <c r="AV314" s="13" t="s">
        <v>79</v>
      </c>
      <c r="AW314" s="13" t="s">
        <v>33</v>
      </c>
      <c r="AX314" s="13" t="s">
        <v>71</v>
      </c>
      <c r="AY314" s="233" t="s">
        <v>135</v>
      </c>
    </row>
    <row r="315" s="14" customFormat="1">
      <c r="A315" s="14"/>
      <c r="B315" s="234"/>
      <c r="C315" s="235"/>
      <c r="D315" s="225" t="s">
        <v>147</v>
      </c>
      <c r="E315" s="236" t="s">
        <v>19</v>
      </c>
      <c r="F315" s="237" t="s">
        <v>81</v>
      </c>
      <c r="G315" s="235"/>
      <c r="H315" s="238">
        <v>2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147</v>
      </c>
      <c r="AU315" s="244" t="s">
        <v>81</v>
      </c>
      <c r="AV315" s="14" t="s">
        <v>81</v>
      </c>
      <c r="AW315" s="14" t="s">
        <v>33</v>
      </c>
      <c r="AX315" s="14" t="s">
        <v>79</v>
      </c>
      <c r="AY315" s="244" t="s">
        <v>135</v>
      </c>
    </row>
    <row r="316" s="12" customFormat="1" ht="22.8" customHeight="1">
      <c r="A316" s="12"/>
      <c r="B316" s="189"/>
      <c r="C316" s="190"/>
      <c r="D316" s="191" t="s">
        <v>70</v>
      </c>
      <c r="E316" s="203" t="s">
        <v>458</v>
      </c>
      <c r="F316" s="203" t="s">
        <v>459</v>
      </c>
      <c r="G316" s="190"/>
      <c r="H316" s="190"/>
      <c r="I316" s="193"/>
      <c r="J316" s="204">
        <f>BK316</f>
        <v>0</v>
      </c>
      <c r="K316" s="190"/>
      <c r="L316" s="195"/>
      <c r="M316" s="196"/>
      <c r="N316" s="197"/>
      <c r="O316" s="197"/>
      <c r="P316" s="198">
        <f>SUM(P317:P340)</f>
        <v>0</v>
      </c>
      <c r="Q316" s="197"/>
      <c r="R316" s="198">
        <f>SUM(R317:R340)</f>
        <v>0.31909710000000002</v>
      </c>
      <c r="S316" s="197"/>
      <c r="T316" s="199">
        <f>SUM(T317:T340)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0" t="s">
        <v>81</v>
      </c>
      <c r="AT316" s="201" t="s">
        <v>70</v>
      </c>
      <c r="AU316" s="201" t="s">
        <v>79</v>
      </c>
      <c r="AY316" s="200" t="s">
        <v>135</v>
      </c>
      <c r="BK316" s="202">
        <f>SUM(BK317:BK340)</f>
        <v>0</v>
      </c>
    </row>
    <row r="317" s="2" customFormat="1" ht="21.75" customHeight="1">
      <c r="A317" s="39"/>
      <c r="B317" s="40"/>
      <c r="C317" s="205" t="s">
        <v>460</v>
      </c>
      <c r="D317" s="205" t="s">
        <v>138</v>
      </c>
      <c r="E317" s="206" t="s">
        <v>461</v>
      </c>
      <c r="F317" s="207" t="s">
        <v>462</v>
      </c>
      <c r="G317" s="208" t="s">
        <v>154</v>
      </c>
      <c r="H317" s="209">
        <v>0.56999999999999995</v>
      </c>
      <c r="I317" s="210"/>
      <c r="J317" s="211">
        <f>ROUND(I317*H317,2)</f>
        <v>0</v>
      </c>
      <c r="K317" s="207" t="s">
        <v>142</v>
      </c>
      <c r="L317" s="45"/>
      <c r="M317" s="212" t="s">
        <v>19</v>
      </c>
      <c r="N317" s="213" t="s">
        <v>42</v>
      </c>
      <c r="O317" s="85"/>
      <c r="P317" s="214">
        <f>O317*H317</f>
        <v>0</v>
      </c>
      <c r="Q317" s="214">
        <v>0.00122</v>
      </c>
      <c r="R317" s="214">
        <f>Q317*H317</f>
        <v>0.00069539999999999988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234</v>
      </c>
      <c r="AT317" s="216" t="s">
        <v>138</v>
      </c>
      <c r="AU317" s="216" t="s">
        <v>81</v>
      </c>
      <c r="AY317" s="18" t="s">
        <v>135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79</v>
      </c>
      <c r="BK317" s="217">
        <f>ROUND(I317*H317,2)</f>
        <v>0</v>
      </c>
      <c r="BL317" s="18" t="s">
        <v>234</v>
      </c>
      <c r="BM317" s="216" t="s">
        <v>463</v>
      </c>
    </row>
    <row r="318" s="2" customFormat="1">
      <c r="A318" s="39"/>
      <c r="B318" s="40"/>
      <c r="C318" s="41"/>
      <c r="D318" s="218" t="s">
        <v>145</v>
      </c>
      <c r="E318" s="41"/>
      <c r="F318" s="219" t="s">
        <v>464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145</v>
      </c>
      <c r="AU318" s="18" t="s">
        <v>81</v>
      </c>
    </row>
    <row r="319" s="13" customFormat="1">
      <c r="A319" s="13"/>
      <c r="B319" s="223"/>
      <c r="C319" s="224"/>
      <c r="D319" s="225" t="s">
        <v>147</v>
      </c>
      <c r="E319" s="226" t="s">
        <v>19</v>
      </c>
      <c r="F319" s="227" t="s">
        <v>148</v>
      </c>
      <c r="G319" s="224"/>
      <c r="H319" s="226" t="s">
        <v>19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3" t="s">
        <v>147</v>
      </c>
      <c r="AU319" s="233" t="s">
        <v>81</v>
      </c>
      <c r="AV319" s="13" t="s">
        <v>79</v>
      </c>
      <c r="AW319" s="13" t="s">
        <v>33</v>
      </c>
      <c r="AX319" s="13" t="s">
        <v>71</v>
      </c>
      <c r="AY319" s="233" t="s">
        <v>135</v>
      </c>
    </row>
    <row r="320" s="14" customFormat="1">
      <c r="A320" s="14"/>
      <c r="B320" s="234"/>
      <c r="C320" s="235"/>
      <c r="D320" s="225" t="s">
        <v>147</v>
      </c>
      <c r="E320" s="236" t="s">
        <v>19</v>
      </c>
      <c r="F320" s="237" t="s">
        <v>465</v>
      </c>
      <c r="G320" s="235"/>
      <c r="H320" s="238">
        <v>0.56999999999999995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147</v>
      </c>
      <c r="AU320" s="244" t="s">
        <v>81</v>
      </c>
      <c r="AV320" s="14" t="s">
        <v>81</v>
      </c>
      <c r="AW320" s="14" t="s">
        <v>33</v>
      </c>
      <c r="AX320" s="14" t="s">
        <v>79</v>
      </c>
      <c r="AY320" s="244" t="s">
        <v>135</v>
      </c>
    </row>
    <row r="321" s="2" customFormat="1" ht="16.5" customHeight="1">
      <c r="A321" s="39"/>
      <c r="B321" s="40"/>
      <c r="C321" s="205" t="s">
        <v>466</v>
      </c>
      <c r="D321" s="205" t="s">
        <v>138</v>
      </c>
      <c r="E321" s="206" t="s">
        <v>467</v>
      </c>
      <c r="F321" s="207" t="s">
        <v>468</v>
      </c>
      <c r="G321" s="208" t="s">
        <v>141</v>
      </c>
      <c r="H321" s="209">
        <v>50.43</v>
      </c>
      <c r="I321" s="210"/>
      <c r="J321" s="211">
        <f>ROUND(I321*H321,2)</f>
        <v>0</v>
      </c>
      <c r="K321" s="207" t="s">
        <v>142</v>
      </c>
      <c r="L321" s="45"/>
      <c r="M321" s="212" t="s">
        <v>19</v>
      </c>
      <c r="N321" s="213" t="s">
        <v>42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234</v>
      </c>
      <c r="AT321" s="216" t="s">
        <v>138</v>
      </c>
      <c r="AU321" s="216" t="s">
        <v>81</v>
      </c>
      <c r="AY321" s="18" t="s">
        <v>135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79</v>
      </c>
      <c r="BK321" s="217">
        <f>ROUND(I321*H321,2)</f>
        <v>0</v>
      </c>
      <c r="BL321" s="18" t="s">
        <v>234</v>
      </c>
      <c r="BM321" s="216" t="s">
        <v>469</v>
      </c>
    </row>
    <row r="322" s="2" customFormat="1">
      <c r="A322" s="39"/>
      <c r="B322" s="40"/>
      <c r="C322" s="41"/>
      <c r="D322" s="218" t="s">
        <v>145</v>
      </c>
      <c r="E322" s="41"/>
      <c r="F322" s="219" t="s">
        <v>470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145</v>
      </c>
      <c r="AU322" s="18" t="s">
        <v>81</v>
      </c>
    </row>
    <row r="323" s="13" customFormat="1">
      <c r="A323" s="13"/>
      <c r="B323" s="223"/>
      <c r="C323" s="224"/>
      <c r="D323" s="225" t="s">
        <v>147</v>
      </c>
      <c r="E323" s="226" t="s">
        <v>19</v>
      </c>
      <c r="F323" s="227" t="s">
        <v>148</v>
      </c>
      <c r="G323" s="224"/>
      <c r="H323" s="226" t="s">
        <v>19</v>
      </c>
      <c r="I323" s="228"/>
      <c r="J323" s="224"/>
      <c r="K323" s="224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147</v>
      </c>
      <c r="AU323" s="233" t="s">
        <v>81</v>
      </c>
      <c r="AV323" s="13" t="s">
        <v>79</v>
      </c>
      <c r="AW323" s="13" t="s">
        <v>33</v>
      </c>
      <c r="AX323" s="13" t="s">
        <v>71</v>
      </c>
      <c r="AY323" s="233" t="s">
        <v>135</v>
      </c>
    </row>
    <row r="324" s="14" customFormat="1">
      <c r="A324" s="14"/>
      <c r="B324" s="234"/>
      <c r="C324" s="235"/>
      <c r="D324" s="225" t="s">
        <v>147</v>
      </c>
      <c r="E324" s="236" t="s">
        <v>19</v>
      </c>
      <c r="F324" s="237" t="s">
        <v>471</v>
      </c>
      <c r="G324" s="235"/>
      <c r="H324" s="238">
        <v>50.43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4" t="s">
        <v>147</v>
      </c>
      <c r="AU324" s="244" t="s">
        <v>81</v>
      </c>
      <c r="AV324" s="14" t="s">
        <v>81</v>
      </c>
      <c r="AW324" s="14" t="s">
        <v>33</v>
      </c>
      <c r="AX324" s="14" t="s">
        <v>79</v>
      </c>
      <c r="AY324" s="244" t="s">
        <v>135</v>
      </c>
    </row>
    <row r="325" s="2" customFormat="1" ht="16.5" customHeight="1">
      <c r="A325" s="39"/>
      <c r="B325" s="40"/>
      <c r="C325" s="256" t="s">
        <v>472</v>
      </c>
      <c r="D325" s="256" t="s">
        <v>279</v>
      </c>
      <c r="E325" s="257" t="s">
        <v>473</v>
      </c>
      <c r="F325" s="258" t="s">
        <v>474</v>
      </c>
      <c r="G325" s="259" t="s">
        <v>154</v>
      </c>
      <c r="H325" s="260">
        <v>0.57599999999999996</v>
      </c>
      <c r="I325" s="261"/>
      <c r="J325" s="262">
        <f>ROUND(I325*H325,2)</f>
        <v>0</v>
      </c>
      <c r="K325" s="258" t="s">
        <v>142</v>
      </c>
      <c r="L325" s="263"/>
      <c r="M325" s="264" t="s">
        <v>19</v>
      </c>
      <c r="N325" s="265" t="s">
        <v>42</v>
      </c>
      <c r="O325" s="85"/>
      <c r="P325" s="214">
        <f>O325*H325</f>
        <v>0</v>
      </c>
      <c r="Q325" s="214">
        <v>0.55000000000000004</v>
      </c>
      <c r="R325" s="214">
        <f>Q325*H325</f>
        <v>0.31680000000000003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333</v>
      </c>
      <c r="AT325" s="216" t="s">
        <v>279</v>
      </c>
      <c r="AU325" s="216" t="s">
        <v>81</v>
      </c>
      <c r="AY325" s="18" t="s">
        <v>135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79</v>
      </c>
      <c r="BK325" s="217">
        <f>ROUND(I325*H325,2)</f>
        <v>0</v>
      </c>
      <c r="BL325" s="18" t="s">
        <v>234</v>
      </c>
      <c r="BM325" s="216" t="s">
        <v>475</v>
      </c>
    </row>
    <row r="326" s="13" customFormat="1">
      <c r="A326" s="13"/>
      <c r="B326" s="223"/>
      <c r="C326" s="224"/>
      <c r="D326" s="225" t="s">
        <v>147</v>
      </c>
      <c r="E326" s="226" t="s">
        <v>19</v>
      </c>
      <c r="F326" s="227" t="s">
        <v>148</v>
      </c>
      <c r="G326" s="224"/>
      <c r="H326" s="226" t="s">
        <v>19</v>
      </c>
      <c r="I326" s="228"/>
      <c r="J326" s="224"/>
      <c r="K326" s="224"/>
      <c r="L326" s="229"/>
      <c r="M326" s="230"/>
      <c r="N326" s="231"/>
      <c r="O326" s="231"/>
      <c r="P326" s="231"/>
      <c r="Q326" s="231"/>
      <c r="R326" s="231"/>
      <c r="S326" s="231"/>
      <c r="T326" s="23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3" t="s">
        <v>147</v>
      </c>
      <c r="AU326" s="233" t="s">
        <v>81</v>
      </c>
      <c r="AV326" s="13" t="s">
        <v>79</v>
      </c>
      <c r="AW326" s="13" t="s">
        <v>33</v>
      </c>
      <c r="AX326" s="13" t="s">
        <v>71</v>
      </c>
      <c r="AY326" s="233" t="s">
        <v>135</v>
      </c>
    </row>
    <row r="327" s="14" customFormat="1">
      <c r="A327" s="14"/>
      <c r="B327" s="234"/>
      <c r="C327" s="235"/>
      <c r="D327" s="225" t="s">
        <v>147</v>
      </c>
      <c r="E327" s="236" t="s">
        <v>19</v>
      </c>
      <c r="F327" s="237" t="s">
        <v>476</v>
      </c>
      <c r="G327" s="235"/>
      <c r="H327" s="238">
        <v>0.57599999999999996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4" t="s">
        <v>147</v>
      </c>
      <c r="AU327" s="244" t="s">
        <v>81</v>
      </c>
      <c r="AV327" s="14" t="s">
        <v>81</v>
      </c>
      <c r="AW327" s="14" t="s">
        <v>33</v>
      </c>
      <c r="AX327" s="14" t="s">
        <v>79</v>
      </c>
      <c r="AY327" s="244" t="s">
        <v>135</v>
      </c>
    </row>
    <row r="328" s="2" customFormat="1" ht="16.5" customHeight="1">
      <c r="A328" s="39"/>
      <c r="B328" s="40"/>
      <c r="C328" s="205" t="s">
        <v>477</v>
      </c>
      <c r="D328" s="205" t="s">
        <v>138</v>
      </c>
      <c r="E328" s="206" t="s">
        <v>478</v>
      </c>
      <c r="F328" s="207" t="s">
        <v>479</v>
      </c>
      <c r="G328" s="208" t="s">
        <v>154</v>
      </c>
      <c r="H328" s="209">
        <v>0.56999999999999995</v>
      </c>
      <c r="I328" s="210"/>
      <c r="J328" s="211">
        <f>ROUND(I328*H328,2)</f>
        <v>0</v>
      </c>
      <c r="K328" s="207" t="s">
        <v>142</v>
      </c>
      <c r="L328" s="45"/>
      <c r="M328" s="212" t="s">
        <v>19</v>
      </c>
      <c r="N328" s="213" t="s">
        <v>42</v>
      </c>
      <c r="O328" s="85"/>
      <c r="P328" s="214">
        <f>O328*H328</f>
        <v>0</v>
      </c>
      <c r="Q328" s="214">
        <v>0.00281</v>
      </c>
      <c r="R328" s="214">
        <f>Q328*H328</f>
        <v>0.0016017</v>
      </c>
      <c r="S328" s="214">
        <v>0</v>
      </c>
      <c r="T328" s="21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234</v>
      </c>
      <c r="AT328" s="216" t="s">
        <v>138</v>
      </c>
      <c r="AU328" s="216" t="s">
        <v>81</v>
      </c>
      <c r="AY328" s="18" t="s">
        <v>135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79</v>
      </c>
      <c r="BK328" s="217">
        <f>ROUND(I328*H328,2)</f>
        <v>0</v>
      </c>
      <c r="BL328" s="18" t="s">
        <v>234</v>
      </c>
      <c r="BM328" s="216" t="s">
        <v>480</v>
      </c>
    </row>
    <row r="329" s="2" customFormat="1">
      <c r="A329" s="39"/>
      <c r="B329" s="40"/>
      <c r="C329" s="41"/>
      <c r="D329" s="218" t="s">
        <v>145</v>
      </c>
      <c r="E329" s="41"/>
      <c r="F329" s="219" t="s">
        <v>481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145</v>
      </c>
      <c r="AU329" s="18" t="s">
        <v>81</v>
      </c>
    </row>
    <row r="330" s="13" customFormat="1">
      <c r="A330" s="13"/>
      <c r="B330" s="223"/>
      <c r="C330" s="224"/>
      <c r="D330" s="225" t="s">
        <v>147</v>
      </c>
      <c r="E330" s="226" t="s">
        <v>19</v>
      </c>
      <c r="F330" s="227" t="s">
        <v>148</v>
      </c>
      <c r="G330" s="224"/>
      <c r="H330" s="226" t="s">
        <v>19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3" t="s">
        <v>147</v>
      </c>
      <c r="AU330" s="233" t="s">
        <v>81</v>
      </c>
      <c r="AV330" s="13" t="s">
        <v>79</v>
      </c>
      <c r="AW330" s="13" t="s">
        <v>33</v>
      </c>
      <c r="AX330" s="13" t="s">
        <v>71</v>
      </c>
      <c r="AY330" s="233" t="s">
        <v>135</v>
      </c>
    </row>
    <row r="331" s="14" customFormat="1">
      <c r="A331" s="14"/>
      <c r="B331" s="234"/>
      <c r="C331" s="235"/>
      <c r="D331" s="225" t="s">
        <v>147</v>
      </c>
      <c r="E331" s="236" t="s">
        <v>19</v>
      </c>
      <c r="F331" s="237" t="s">
        <v>465</v>
      </c>
      <c r="G331" s="235"/>
      <c r="H331" s="238">
        <v>0.56999999999999995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4" t="s">
        <v>147</v>
      </c>
      <c r="AU331" s="244" t="s">
        <v>81</v>
      </c>
      <c r="AV331" s="14" t="s">
        <v>81</v>
      </c>
      <c r="AW331" s="14" t="s">
        <v>33</v>
      </c>
      <c r="AX331" s="14" t="s">
        <v>79</v>
      </c>
      <c r="AY331" s="244" t="s">
        <v>135</v>
      </c>
    </row>
    <row r="332" s="2" customFormat="1" ht="24.15" customHeight="1">
      <c r="A332" s="39"/>
      <c r="B332" s="40"/>
      <c r="C332" s="205" t="s">
        <v>482</v>
      </c>
      <c r="D332" s="205" t="s">
        <v>138</v>
      </c>
      <c r="E332" s="206" t="s">
        <v>483</v>
      </c>
      <c r="F332" s="207" t="s">
        <v>484</v>
      </c>
      <c r="G332" s="208" t="s">
        <v>160</v>
      </c>
      <c r="H332" s="209">
        <v>0.31900000000000001</v>
      </c>
      <c r="I332" s="210"/>
      <c r="J332" s="211">
        <f>ROUND(I332*H332,2)</f>
        <v>0</v>
      </c>
      <c r="K332" s="207" t="s">
        <v>142</v>
      </c>
      <c r="L332" s="45"/>
      <c r="M332" s="212" t="s">
        <v>19</v>
      </c>
      <c r="N332" s="213" t="s">
        <v>42</v>
      </c>
      <c r="O332" s="85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234</v>
      </c>
      <c r="AT332" s="216" t="s">
        <v>138</v>
      </c>
      <c r="AU332" s="216" t="s">
        <v>81</v>
      </c>
      <c r="AY332" s="18" t="s">
        <v>135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79</v>
      </c>
      <c r="BK332" s="217">
        <f>ROUND(I332*H332,2)</f>
        <v>0</v>
      </c>
      <c r="BL332" s="18" t="s">
        <v>234</v>
      </c>
      <c r="BM332" s="216" t="s">
        <v>485</v>
      </c>
    </row>
    <row r="333" s="2" customFormat="1">
      <c r="A333" s="39"/>
      <c r="B333" s="40"/>
      <c r="C333" s="41"/>
      <c r="D333" s="218" t="s">
        <v>145</v>
      </c>
      <c r="E333" s="41"/>
      <c r="F333" s="219" t="s">
        <v>486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145</v>
      </c>
      <c r="AU333" s="18" t="s">
        <v>81</v>
      </c>
    </row>
    <row r="334" s="2" customFormat="1" ht="24.15" customHeight="1">
      <c r="A334" s="39"/>
      <c r="B334" s="40"/>
      <c r="C334" s="205" t="s">
        <v>487</v>
      </c>
      <c r="D334" s="205" t="s">
        <v>138</v>
      </c>
      <c r="E334" s="206" t="s">
        <v>488</v>
      </c>
      <c r="F334" s="207" t="s">
        <v>489</v>
      </c>
      <c r="G334" s="208" t="s">
        <v>160</v>
      </c>
      <c r="H334" s="209">
        <v>0.31900000000000001</v>
      </c>
      <c r="I334" s="210"/>
      <c r="J334" s="211">
        <f>ROUND(I334*H334,2)</f>
        <v>0</v>
      </c>
      <c r="K334" s="207" t="s">
        <v>142</v>
      </c>
      <c r="L334" s="45"/>
      <c r="M334" s="212" t="s">
        <v>19</v>
      </c>
      <c r="N334" s="213" t="s">
        <v>42</v>
      </c>
      <c r="O334" s="85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234</v>
      </c>
      <c r="AT334" s="216" t="s">
        <v>138</v>
      </c>
      <c r="AU334" s="216" t="s">
        <v>81</v>
      </c>
      <c r="AY334" s="18" t="s">
        <v>135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79</v>
      </c>
      <c r="BK334" s="217">
        <f>ROUND(I334*H334,2)</f>
        <v>0</v>
      </c>
      <c r="BL334" s="18" t="s">
        <v>234</v>
      </c>
      <c r="BM334" s="216" t="s">
        <v>490</v>
      </c>
    </row>
    <row r="335" s="2" customFormat="1">
      <c r="A335" s="39"/>
      <c r="B335" s="40"/>
      <c r="C335" s="41"/>
      <c r="D335" s="218" t="s">
        <v>145</v>
      </c>
      <c r="E335" s="41"/>
      <c r="F335" s="219" t="s">
        <v>491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145</v>
      </c>
      <c r="AU335" s="18" t="s">
        <v>81</v>
      </c>
    </row>
    <row r="336" s="2" customFormat="1" ht="24.15" customHeight="1">
      <c r="A336" s="39"/>
      <c r="B336" s="40"/>
      <c r="C336" s="205" t="s">
        <v>492</v>
      </c>
      <c r="D336" s="205" t="s">
        <v>138</v>
      </c>
      <c r="E336" s="206" t="s">
        <v>493</v>
      </c>
      <c r="F336" s="207" t="s">
        <v>494</v>
      </c>
      <c r="G336" s="208" t="s">
        <v>160</v>
      </c>
      <c r="H336" s="209">
        <v>0.31900000000000001</v>
      </c>
      <c r="I336" s="210"/>
      <c r="J336" s="211">
        <f>ROUND(I336*H336,2)</f>
        <v>0</v>
      </c>
      <c r="K336" s="207" t="s">
        <v>142</v>
      </c>
      <c r="L336" s="45"/>
      <c r="M336" s="212" t="s">
        <v>19</v>
      </c>
      <c r="N336" s="213" t="s">
        <v>42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234</v>
      </c>
      <c r="AT336" s="216" t="s">
        <v>138</v>
      </c>
      <c r="AU336" s="216" t="s">
        <v>81</v>
      </c>
      <c r="AY336" s="18" t="s">
        <v>135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79</v>
      </c>
      <c r="BK336" s="217">
        <f>ROUND(I336*H336,2)</f>
        <v>0</v>
      </c>
      <c r="BL336" s="18" t="s">
        <v>234</v>
      </c>
      <c r="BM336" s="216" t="s">
        <v>495</v>
      </c>
    </row>
    <row r="337" s="2" customFormat="1">
      <c r="A337" s="39"/>
      <c r="B337" s="40"/>
      <c r="C337" s="41"/>
      <c r="D337" s="218" t="s">
        <v>145</v>
      </c>
      <c r="E337" s="41"/>
      <c r="F337" s="219" t="s">
        <v>496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145</v>
      </c>
      <c r="AU337" s="18" t="s">
        <v>81</v>
      </c>
    </row>
    <row r="338" s="2" customFormat="1" ht="33" customHeight="1">
      <c r="A338" s="39"/>
      <c r="B338" s="40"/>
      <c r="C338" s="205" t="s">
        <v>497</v>
      </c>
      <c r="D338" s="205" t="s">
        <v>138</v>
      </c>
      <c r="E338" s="206" t="s">
        <v>498</v>
      </c>
      <c r="F338" s="207" t="s">
        <v>499</v>
      </c>
      <c r="G338" s="208" t="s">
        <v>160</v>
      </c>
      <c r="H338" s="209">
        <v>6.3799999999999999</v>
      </c>
      <c r="I338" s="210"/>
      <c r="J338" s="211">
        <f>ROUND(I338*H338,2)</f>
        <v>0</v>
      </c>
      <c r="K338" s="207" t="s">
        <v>142</v>
      </c>
      <c r="L338" s="45"/>
      <c r="M338" s="212" t="s">
        <v>19</v>
      </c>
      <c r="N338" s="213" t="s">
        <v>42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234</v>
      </c>
      <c r="AT338" s="216" t="s">
        <v>138</v>
      </c>
      <c r="AU338" s="216" t="s">
        <v>81</v>
      </c>
      <c r="AY338" s="18" t="s">
        <v>135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79</v>
      </c>
      <c r="BK338" s="217">
        <f>ROUND(I338*H338,2)</f>
        <v>0</v>
      </c>
      <c r="BL338" s="18" t="s">
        <v>234</v>
      </c>
      <c r="BM338" s="216" t="s">
        <v>500</v>
      </c>
    </row>
    <row r="339" s="2" customFormat="1">
      <c r="A339" s="39"/>
      <c r="B339" s="40"/>
      <c r="C339" s="41"/>
      <c r="D339" s="218" t="s">
        <v>145</v>
      </c>
      <c r="E339" s="41"/>
      <c r="F339" s="219" t="s">
        <v>501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145</v>
      </c>
      <c r="AU339" s="18" t="s">
        <v>81</v>
      </c>
    </row>
    <row r="340" s="14" customFormat="1">
      <c r="A340" s="14"/>
      <c r="B340" s="234"/>
      <c r="C340" s="235"/>
      <c r="D340" s="225" t="s">
        <v>147</v>
      </c>
      <c r="E340" s="235"/>
      <c r="F340" s="237" t="s">
        <v>502</v>
      </c>
      <c r="G340" s="235"/>
      <c r="H340" s="238">
        <v>6.3799999999999999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4" t="s">
        <v>147</v>
      </c>
      <c r="AU340" s="244" t="s">
        <v>81</v>
      </c>
      <c r="AV340" s="14" t="s">
        <v>81</v>
      </c>
      <c r="AW340" s="14" t="s">
        <v>4</v>
      </c>
      <c r="AX340" s="14" t="s">
        <v>79</v>
      </c>
      <c r="AY340" s="244" t="s">
        <v>135</v>
      </c>
    </row>
    <row r="341" s="12" customFormat="1" ht="22.8" customHeight="1">
      <c r="A341" s="12"/>
      <c r="B341" s="189"/>
      <c r="C341" s="190"/>
      <c r="D341" s="191" t="s">
        <v>70</v>
      </c>
      <c r="E341" s="203" t="s">
        <v>503</v>
      </c>
      <c r="F341" s="203" t="s">
        <v>504</v>
      </c>
      <c r="G341" s="190"/>
      <c r="H341" s="190"/>
      <c r="I341" s="193"/>
      <c r="J341" s="204">
        <f>BK341</f>
        <v>0</v>
      </c>
      <c r="K341" s="190"/>
      <c r="L341" s="195"/>
      <c r="M341" s="196"/>
      <c r="N341" s="197"/>
      <c r="O341" s="197"/>
      <c r="P341" s="198">
        <f>SUM(P342:P404)</f>
        <v>0</v>
      </c>
      <c r="Q341" s="197"/>
      <c r="R341" s="198">
        <f>SUM(R342:R404)</f>
        <v>0.58600000000000008</v>
      </c>
      <c r="S341" s="197"/>
      <c r="T341" s="199">
        <f>SUM(T342:T404)</f>
        <v>1.3186979999999999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0" t="s">
        <v>81</v>
      </c>
      <c r="AT341" s="201" t="s">
        <v>70</v>
      </c>
      <c r="AU341" s="201" t="s">
        <v>79</v>
      </c>
      <c r="AY341" s="200" t="s">
        <v>135</v>
      </c>
      <c r="BK341" s="202">
        <f>SUM(BK342:BK404)</f>
        <v>0</v>
      </c>
    </row>
    <row r="342" s="2" customFormat="1" ht="16.5" customHeight="1">
      <c r="A342" s="39"/>
      <c r="B342" s="40"/>
      <c r="C342" s="205" t="s">
        <v>505</v>
      </c>
      <c r="D342" s="205" t="s">
        <v>138</v>
      </c>
      <c r="E342" s="206" t="s">
        <v>506</v>
      </c>
      <c r="F342" s="207" t="s">
        <v>507</v>
      </c>
      <c r="G342" s="208" t="s">
        <v>141</v>
      </c>
      <c r="H342" s="209">
        <v>3.7200000000000002</v>
      </c>
      <c r="I342" s="210"/>
      <c r="J342" s="211">
        <f>ROUND(I342*H342,2)</f>
        <v>0</v>
      </c>
      <c r="K342" s="207" t="s">
        <v>142</v>
      </c>
      <c r="L342" s="45"/>
      <c r="M342" s="212" t="s">
        <v>19</v>
      </c>
      <c r="N342" s="213" t="s">
        <v>42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0.024649999999999998</v>
      </c>
      <c r="T342" s="215">
        <f>S342*H342</f>
        <v>0.091698000000000002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143</v>
      </c>
      <c r="AT342" s="216" t="s">
        <v>138</v>
      </c>
      <c r="AU342" s="216" t="s">
        <v>81</v>
      </c>
      <c r="AY342" s="18" t="s">
        <v>135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79</v>
      </c>
      <c r="BK342" s="217">
        <f>ROUND(I342*H342,2)</f>
        <v>0</v>
      </c>
      <c r="BL342" s="18" t="s">
        <v>143</v>
      </c>
      <c r="BM342" s="216" t="s">
        <v>508</v>
      </c>
    </row>
    <row r="343" s="2" customFormat="1">
      <c r="A343" s="39"/>
      <c r="B343" s="40"/>
      <c r="C343" s="41"/>
      <c r="D343" s="218" t="s">
        <v>145</v>
      </c>
      <c r="E343" s="41"/>
      <c r="F343" s="219" t="s">
        <v>509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145</v>
      </c>
      <c r="AU343" s="18" t="s">
        <v>81</v>
      </c>
    </row>
    <row r="344" s="13" customFormat="1">
      <c r="A344" s="13"/>
      <c r="B344" s="223"/>
      <c r="C344" s="224"/>
      <c r="D344" s="225" t="s">
        <v>147</v>
      </c>
      <c r="E344" s="226" t="s">
        <v>19</v>
      </c>
      <c r="F344" s="227" t="s">
        <v>245</v>
      </c>
      <c r="G344" s="224"/>
      <c r="H344" s="226" t="s">
        <v>19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147</v>
      </c>
      <c r="AU344" s="233" t="s">
        <v>81</v>
      </c>
      <c r="AV344" s="13" t="s">
        <v>79</v>
      </c>
      <c r="AW344" s="13" t="s">
        <v>33</v>
      </c>
      <c r="AX344" s="13" t="s">
        <v>71</v>
      </c>
      <c r="AY344" s="233" t="s">
        <v>135</v>
      </c>
    </row>
    <row r="345" s="14" customFormat="1">
      <c r="A345" s="14"/>
      <c r="B345" s="234"/>
      <c r="C345" s="235"/>
      <c r="D345" s="225" t="s">
        <v>147</v>
      </c>
      <c r="E345" s="236" t="s">
        <v>19</v>
      </c>
      <c r="F345" s="237" t="s">
        <v>510</v>
      </c>
      <c r="G345" s="235"/>
      <c r="H345" s="238">
        <v>3.7200000000000002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147</v>
      </c>
      <c r="AU345" s="244" t="s">
        <v>81</v>
      </c>
      <c r="AV345" s="14" t="s">
        <v>81</v>
      </c>
      <c r="AW345" s="14" t="s">
        <v>33</v>
      </c>
      <c r="AX345" s="14" t="s">
        <v>79</v>
      </c>
      <c r="AY345" s="244" t="s">
        <v>135</v>
      </c>
    </row>
    <row r="346" s="2" customFormat="1" ht="16.5" customHeight="1">
      <c r="A346" s="39"/>
      <c r="B346" s="40"/>
      <c r="C346" s="205" t="s">
        <v>511</v>
      </c>
      <c r="D346" s="205" t="s">
        <v>138</v>
      </c>
      <c r="E346" s="206" t="s">
        <v>512</v>
      </c>
      <c r="F346" s="207" t="s">
        <v>513</v>
      </c>
      <c r="G346" s="208" t="s">
        <v>275</v>
      </c>
      <c r="H346" s="209">
        <v>5</v>
      </c>
      <c r="I346" s="210"/>
      <c r="J346" s="211">
        <f>ROUND(I346*H346,2)</f>
        <v>0</v>
      </c>
      <c r="K346" s="207" t="s">
        <v>142</v>
      </c>
      <c r="L346" s="45"/>
      <c r="M346" s="212" t="s">
        <v>19</v>
      </c>
      <c r="N346" s="213" t="s">
        <v>42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0.0030000000000000001</v>
      </c>
      <c r="T346" s="215">
        <f>S346*H346</f>
        <v>0.014999999999999999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234</v>
      </c>
      <c r="AT346" s="216" t="s">
        <v>138</v>
      </c>
      <c r="AU346" s="216" t="s">
        <v>81</v>
      </c>
      <c r="AY346" s="18" t="s">
        <v>135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79</v>
      </c>
      <c r="BK346" s="217">
        <f>ROUND(I346*H346,2)</f>
        <v>0</v>
      </c>
      <c r="BL346" s="18" t="s">
        <v>234</v>
      </c>
      <c r="BM346" s="216" t="s">
        <v>514</v>
      </c>
    </row>
    <row r="347" s="2" customFormat="1">
      <c r="A347" s="39"/>
      <c r="B347" s="40"/>
      <c r="C347" s="41"/>
      <c r="D347" s="218" t="s">
        <v>145</v>
      </c>
      <c r="E347" s="41"/>
      <c r="F347" s="219" t="s">
        <v>515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145</v>
      </c>
      <c r="AU347" s="18" t="s">
        <v>81</v>
      </c>
    </row>
    <row r="348" s="13" customFormat="1">
      <c r="A348" s="13"/>
      <c r="B348" s="223"/>
      <c r="C348" s="224"/>
      <c r="D348" s="225" t="s">
        <v>147</v>
      </c>
      <c r="E348" s="226" t="s">
        <v>19</v>
      </c>
      <c r="F348" s="227" t="s">
        <v>245</v>
      </c>
      <c r="G348" s="224"/>
      <c r="H348" s="226" t="s">
        <v>19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147</v>
      </c>
      <c r="AU348" s="233" t="s">
        <v>81</v>
      </c>
      <c r="AV348" s="13" t="s">
        <v>79</v>
      </c>
      <c r="AW348" s="13" t="s">
        <v>33</v>
      </c>
      <c r="AX348" s="13" t="s">
        <v>71</v>
      </c>
      <c r="AY348" s="233" t="s">
        <v>135</v>
      </c>
    </row>
    <row r="349" s="14" customFormat="1">
      <c r="A349" s="14"/>
      <c r="B349" s="234"/>
      <c r="C349" s="235"/>
      <c r="D349" s="225" t="s">
        <v>147</v>
      </c>
      <c r="E349" s="236" t="s">
        <v>19</v>
      </c>
      <c r="F349" s="237" t="s">
        <v>169</v>
      </c>
      <c r="G349" s="235"/>
      <c r="H349" s="238">
        <v>5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147</v>
      </c>
      <c r="AU349" s="244" t="s">
        <v>81</v>
      </c>
      <c r="AV349" s="14" t="s">
        <v>81</v>
      </c>
      <c r="AW349" s="14" t="s">
        <v>33</v>
      </c>
      <c r="AX349" s="14" t="s">
        <v>79</v>
      </c>
      <c r="AY349" s="244" t="s">
        <v>135</v>
      </c>
    </row>
    <row r="350" s="2" customFormat="1" ht="21.75" customHeight="1">
      <c r="A350" s="39"/>
      <c r="B350" s="40"/>
      <c r="C350" s="205" t="s">
        <v>516</v>
      </c>
      <c r="D350" s="205" t="s">
        <v>138</v>
      </c>
      <c r="E350" s="206" t="s">
        <v>517</v>
      </c>
      <c r="F350" s="207" t="s">
        <v>518</v>
      </c>
      <c r="G350" s="208" t="s">
        <v>275</v>
      </c>
      <c r="H350" s="209">
        <v>4</v>
      </c>
      <c r="I350" s="210"/>
      <c r="J350" s="211">
        <f>ROUND(I350*H350,2)</f>
        <v>0</v>
      </c>
      <c r="K350" s="207" t="s">
        <v>142</v>
      </c>
      <c r="L350" s="45"/>
      <c r="M350" s="212" t="s">
        <v>19</v>
      </c>
      <c r="N350" s="213" t="s">
        <v>42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0.0050000000000000001</v>
      </c>
      <c r="T350" s="215">
        <f>S350*H350</f>
        <v>0.02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234</v>
      </c>
      <c r="AT350" s="216" t="s">
        <v>138</v>
      </c>
      <c r="AU350" s="216" t="s">
        <v>81</v>
      </c>
      <c r="AY350" s="18" t="s">
        <v>135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79</v>
      </c>
      <c r="BK350" s="217">
        <f>ROUND(I350*H350,2)</f>
        <v>0</v>
      </c>
      <c r="BL350" s="18" t="s">
        <v>234</v>
      </c>
      <c r="BM350" s="216" t="s">
        <v>519</v>
      </c>
    </row>
    <row r="351" s="2" customFormat="1">
      <c r="A351" s="39"/>
      <c r="B351" s="40"/>
      <c r="C351" s="41"/>
      <c r="D351" s="218" t="s">
        <v>145</v>
      </c>
      <c r="E351" s="41"/>
      <c r="F351" s="219" t="s">
        <v>520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145</v>
      </c>
      <c r="AU351" s="18" t="s">
        <v>81</v>
      </c>
    </row>
    <row r="352" s="13" customFormat="1">
      <c r="A352" s="13"/>
      <c r="B352" s="223"/>
      <c r="C352" s="224"/>
      <c r="D352" s="225" t="s">
        <v>147</v>
      </c>
      <c r="E352" s="226" t="s">
        <v>19</v>
      </c>
      <c r="F352" s="227" t="s">
        <v>245</v>
      </c>
      <c r="G352" s="224"/>
      <c r="H352" s="226" t="s">
        <v>19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3" t="s">
        <v>147</v>
      </c>
      <c r="AU352" s="233" t="s">
        <v>81</v>
      </c>
      <c r="AV352" s="13" t="s">
        <v>79</v>
      </c>
      <c r="AW352" s="13" t="s">
        <v>33</v>
      </c>
      <c r="AX352" s="13" t="s">
        <v>71</v>
      </c>
      <c r="AY352" s="233" t="s">
        <v>135</v>
      </c>
    </row>
    <row r="353" s="14" customFormat="1">
      <c r="A353" s="14"/>
      <c r="B353" s="234"/>
      <c r="C353" s="235"/>
      <c r="D353" s="225" t="s">
        <v>147</v>
      </c>
      <c r="E353" s="236" t="s">
        <v>19</v>
      </c>
      <c r="F353" s="237" t="s">
        <v>143</v>
      </c>
      <c r="G353" s="235"/>
      <c r="H353" s="238">
        <v>4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147</v>
      </c>
      <c r="AU353" s="244" t="s">
        <v>81</v>
      </c>
      <c r="AV353" s="14" t="s">
        <v>81</v>
      </c>
      <c r="AW353" s="14" t="s">
        <v>33</v>
      </c>
      <c r="AX353" s="14" t="s">
        <v>79</v>
      </c>
      <c r="AY353" s="244" t="s">
        <v>135</v>
      </c>
    </row>
    <row r="354" s="2" customFormat="1" ht="24.15" customHeight="1">
      <c r="A354" s="39"/>
      <c r="B354" s="40"/>
      <c r="C354" s="205" t="s">
        <v>521</v>
      </c>
      <c r="D354" s="205" t="s">
        <v>138</v>
      </c>
      <c r="E354" s="206" t="s">
        <v>522</v>
      </c>
      <c r="F354" s="207" t="s">
        <v>523</v>
      </c>
      <c r="G354" s="208" t="s">
        <v>275</v>
      </c>
      <c r="H354" s="209">
        <v>7</v>
      </c>
      <c r="I354" s="210"/>
      <c r="J354" s="211">
        <f>ROUND(I354*H354,2)</f>
        <v>0</v>
      </c>
      <c r="K354" s="207" t="s">
        <v>142</v>
      </c>
      <c r="L354" s="45"/>
      <c r="M354" s="212" t="s">
        <v>19</v>
      </c>
      <c r="N354" s="213" t="s">
        <v>42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0.024</v>
      </c>
      <c r="T354" s="215">
        <f>S354*H354</f>
        <v>0.16800000000000001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234</v>
      </c>
      <c r="AT354" s="216" t="s">
        <v>138</v>
      </c>
      <c r="AU354" s="216" t="s">
        <v>81</v>
      </c>
      <c r="AY354" s="18" t="s">
        <v>135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79</v>
      </c>
      <c r="BK354" s="217">
        <f>ROUND(I354*H354,2)</f>
        <v>0</v>
      </c>
      <c r="BL354" s="18" t="s">
        <v>234</v>
      </c>
      <c r="BM354" s="216" t="s">
        <v>524</v>
      </c>
    </row>
    <row r="355" s="2" customFormat="1">
      <c r="A355" s="39"/>
      <c r="B355" s="40"/>
      <c r="C355" s="41"/>
      <c r="D355" s="218" t="s">
        <v>145</v>
      </c>
      <c r="E355" s="41"/>
      <c r="F355" s="219" t="s">
        <v>525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145</v>
      </c>
      <c r="AU355" s="18" t="s">
        <v>81</v>
      </c>
    </row>
    <row r="356" s="13" customFormat="1">
      <c r="A356" s="13"/>
      <c r="B356" s="223"/>
      <c r="C356" s="224"/>
      <c r="D356" s="225" t="s">
        <v>147</v>
      </c>
      <c r="E356" s="226" t="s">
        <v>19</v>
      </c>
      <c r="F356" s="227" t="s">
        <v>245</v>
      </c>
      <c r="G356" s="224"/>
      <c r="H356" s="226" t="s">
        <v>19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147</v>
      </c>
      <c r="AU356" s="233" t="s">
        <v>81</v>
      </c>
      <c r="AV356" s="13" t="s">
        <v>79</v>
      </c>
      <c r="AW356" s="13" t="s">
        <v>33</v>
      </c>
      <c r="AX356" s="13" t="s">
        <v>71</v>
      </c>
      <c r="AY356" s="233" t="s">
        <v>135</v>
      </c>
    </row>
    <row r="357" s="14" customFormat="1">
      <c r="A357" s="14"/>
      <c r="B357" s="234"/>
      <c r="C357" s="235"/>
      <c r="D357" s="225" t="s">
        <v>147</v>
      </c>
      <c r="E357" s="236" t="s">
        <v>19</v>
      </c>
      <c r="F357" s="237" t="s">
        <v>183</v>
      </c>
      <c r="G357" s="235"/>
      <c r="H357" s="238">
        <v>7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147</v>
      </c>
      <c r="AU357" s="244" t="s">
        <v>81</v>
      </c>
      <c r="AV357" s="14" t="s">
        <v>81</v>
      </c>
      <c r="AW357" s="14" t="s">
        <v>33</v>
      </c>
      <c r="AX357" s="14" t="s">
        <v>79</v>
      </c>
      <c r="AY357" s="244" t="s">
        <v>135</v>
      </c>
    </row>
    <row r="358" s="2" customFormat="1" ht="24.15" customHeight="1">
      <c r="A358" s="39"/>
      <c r="B358" s="40"/>
      <c r="C358" s="205" t="s">
        <v>526</v>
      </c>
      <c r="D358" s="205" t="s">
        <v>138</v>
      </c>
      <c r="E358" s="206" t="s">
        <v>527</v>
      </c>
      <c r="F358" s="207" t="s">
        <v>528</v>
      </c>
      <c r="G358" s="208" t="s">
        <v>275</v>
      </c>
      <c r="H358" s="209">
        <v>1</v>
      </c>
      <c r="I358" s="210"/>
      <c r="J358" s="211">
        <f>ROUND(I358*H358,2)</f>
        <v>0</v>
      </c>
      <c r="K358" s="207" t="s">
        <v>142</v>
      </c>
      <c r="L358" s="45"/>
      <c r="M358" s="212" t="s">
        <v>19</v>
      </c>
      <c r="N358" s="213" t="s">
        <v>42</v>
      </c>
      <c r="O358" s="85"/>
      <c r="P358" s="214">
        <f>O358*H358</f>
        <v>0</v>
      </c>
      <c r="Q358" s="214">
        <v>0</v>
      </c>
      <c r="R358" s="214">
        <f>Q358*H358</f>
        <v>0</v>
      </c>
      <c r="S358" s="214">
        <v>0.17399999999999999</v>
      </c>
      <c r="T358" s="215">
        <f>S358*H358</f>
        <v>0.17399999999999999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234</v>
      </c>
      <c r="AT358" s="216" t="s">
        <v>138</v>
      </c>
      <c r="AU358" s="216" t="s">
        <v>81</v>
      </c>
      <c r="AY358" s="18" t="s">
        <v>135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79</v>
      </c>
      <c r="BK358" s="217">
        <f>ROUND(I358*H358,2)</f>
        <v>0</v>
      </c>
      <c r="BL358" s="18" t="s">
        <v>234</v>
      </c>
      <c r="BM358" s="216" t="s">
        <v>529</v>
      </c>
    </row>
    <row r="359" s="2" customFormat="1">
      <c r="A359" s="39"/>
      <c r="B359" s="40"/>
      <c r="C359" s="41"/>
      <c r="D359" s="218" t="s">
        <v>145</v>
      </c>
      <c r="E359" s="41"/>
      <c r="F359" s="219" t="s">
        <v>530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145</v>
      </c>
      <c r="AU359" s="18" t="s">
        <v>81</v>
      </c>
    </row>
    <row r="360" s="13" customFormat="1">
      <c r="A360" s="13"/>
      <c r="B360" s="223"/>
      <c r="C360" s="224"/>
      <c r="D360" s="225" t="s">
        <v>147</v>
      </c>
      <c r="E360" s="226" t="s">
        <v>19</v>
      </c>
      <c r="F360" s="227" t="s">
        <v>245</v>
      </c>
      <c r="G360" s="224"/>
      <c r="H360" s="226" t="s">
        <v>19</v>
      </c>
      <c r="I360" s="228"/>
      <c r="J360" s="224"/>
      <c r="K360" s="224"/>
      <c r="L360" s="229"/>
      <c r="M360" s="230"/>
      <c r="N360" s="231"/>
      <c r="O360" s="231"/>
      <c r="P360" s="231"/>
      <c r="Q360" s="231"/>
      <c r="R360" s="231"/>
      <c r="S360" s="231"/>
      <c r="T360" s="23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3" t="s">
        <v>147</v>
      </c>
      <c r="AU360" s="233" t="s">
        <v>81</v>
      </c>
      <c r="AV360" s="13" t="s">
        <v>79</v>
      </c>
      <c r="AW360" s="13" t="s">
        <v>33</v>
      </c>
      <c r="AX360" s="13" t="s">
        <v>71</v>
      </c>
      <c r="AY360" s="233" t="s">
        <v>135</v>
      </c>
    </row>
    <row r="361" s="14" customFormat="1">
      <c r="A361" s="14"/>
      <c r="B361" s="234"/>
      <c r="C361" s="235"/>
      <c r="D361" s="225" t="s">
        <v>147</v>
      </c>
      <c r="E361" s="236" t="s">
        <v>19</v>
      </c>
      <c r="F361" s="237" t="s">
        <v>79</v>
      </c>
      <c r="G361" s="235"/>
      <c r="H361" s="238">
        <v>1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4" t="s">
        <v>147</v>
      </c>
      <c r="AU361" s="244" t="s">
        <v>81</v>
      </c>
      <c r="AV361" s="14" t="s">
        <v>81</v>
      </c>
      <c r="AW361" s="14" t="s">
        <v>33</v>
      </c>
      <c r="AX361" s="14" t="s">
        <v>79</v>
      </c>
      <c r="AY361" s="244" t="s">
        <v>135</v>
      </c>
    </row>
    <row r="362" s="2" customFormat="1" ht="52.2" customHeight="1">
      <c r="A362" s="39"/>
      <c r="B362" s="40"/>
      <c r="C362" s="205" t="s">
        <v>531</v>
      </c>
      <c r="D362" s="205" t="s">
        <v>138</v>
      </c>
      <c r="E362" s="206" t="s">
        <v>532</v>
      </c>
      <c r="F362" s="207" t="s">
        <v>533</v>
      </c>
      <c r="G362" s="208" t="s">
        <v>356</v>
      </c>
      <c r="H362" s="209">
        <v>1</v>
      </c>
      <c r="I362" s="210"/>
      <c r="J362" s="211">
        <f>ROUND(I362*H362,2)</f>
        <v>0</v>
      </c>
      <c r="K362" s="207" t="s">
        <v>357</v>
      </c>
      <c r="L362" s="45"/>
      <c r="M362" s="212" t="s">
        <v>19</v>
      </c>
      <c r="N362" s="213" t="s">
        <v>42</v>
      </c>
      <c r="O362" s="85"/>
      <c r="P362" s="214">
        <f>O362*H362</f>
        <v>0</v>
      </c>
      <c r="Q362" s="214">
        <v>0.001</v>
      </c>
      <c r="R362" s="214">
        <f>Q362*H362</f>
        <v>0.001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534</v>
      </c>
      <c r="AT362" s="216" t="s">
        <v>138</v>
      </c>
      <c r="AU362" s="216" t="s">
        <v>81</v>
      </c>
      <c r="AY362" s="18" t="s">
        <v>135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79</v>
      </c>
      <c r="BK362" s="217">
        <f>ROUND(I362*H362,2)</f>
        <v>0</v>
      </c>
      <c r="BL362" s="18" t="s">
        <v>534</v>
      </c>
      <c r="BM362" s="216" t="s">
        <v>535</v>
      </c>
    </row>
    <row r="363" s="13" customFormat="1">
      <c r="A363" s="13"/>
      <c r="B363" s="223"/>
      <c r="C363" s="224"/>
      <c r="D363" s="225" t="s">
        <v>147</v>
      </c>
      <c r="E363" s="226" t="s">
        <v>19</v>
      </c>
      <c r="F363" s="227" t="s">
        <v>148</v>
      </c>
      <c r="G363" s="224"/>
      <c r="H363" s="226" t="s">
        <v>19</v>
      </c>
      <c r="I363" s="228"/>
      <c r="J363" s="224"/>
      <c r="K363" s="224"/>
      <c r="L363" s="229"/>
      <c r="M363" s="230"/>
      <c r="N363" s="231"/>
      <c r="O363" s="231"/>
      <c r="P363" s="231"/>
      <c r="Q363" s="231"/>
      <c r="R363" s="231"/>
      <c r="S363" s="231"/>
      <c r="T363" s="23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3" t="s">
        <v>147</v>
      </c>
      <c r="AU363" s="233" t="s">
        <v>81</v>
      </c>
      <c r="AV363" s="13" t="s">
        <v>79</v>
      </c>
      <c r="AW363" s="13" t="s">
        <v>33</v>
      </c>
      <c r="AX363" s="13" t="s">
        <v>71</v>
      </c>
      <c r="AY363" s="233" t="s">
        <v>135</v>
      </c>
    </row>
    <row r="364" s="14" customFormat="1">
      <c r="A364" s="14"/>
      <c r="B364" s="234"/>
      <c r="C364" s="235"/>
      <c r="D364" s="225" t="s">
        <v>147</v>
      </c>
      <c r="E364" s="236" t="s">
        <v>19</v>
      </c>
      <c r="F364" s="237" t="s">
        <v>79</v>
      </c>
      <c r="G364" s="235"/>
      <c r="H364" s="238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147</v>
      </c>
      <c r="AU364" s="244" t="s">
        <v>81</v>
      </c>
      <c r="AV364" s="14" t="s">
        <v>81</v>
      </c>
      <c r="AW364" s="14" t="s">
        <v>33</v>
      </c>
      <c r="AX364" s="14" t="s">
        <v>79</v>
      </c>
      <c r="AY364" s="244" t="s">
        <v>135</v>
      </c>
    </row>
    <row r="365" s="2" customFormat="1" ht="24.15" customHeight="1">
      <c r="A365" s="39"/>
      <c r="B365" s="40"/>
      <c r="C365" s="205" t="s">
        <v>536</v>
      </c>
      <c r="D365" s="205" t="s">
        <v>138</v>
      </c>
      <c r="E365" s="206" t="s">
        <v>537</v>
      </c>
      <c r="F365" s="207" t="s">
        <v>538</v>
      </c>
      <c r="G365" s="208" t="s">
        <v>275</v>
      </c>
      <c r="H365" s="209">
        <v>2</v>
      </c>
      <c r="I365" s="210"/>
      <c r="J365" s="211">
        <f>ROUND(I365*H365,2)</f>
        <v>0</v>
      </c>
      <c r="K365" s="207" t="s">
        <v>357</v>
      </c>
      <c r="L365" s="45"/>
      <c r="M365" s="212" t="s">
        <v>19</v>
      </c>
      <c r="N365" s="213" t="s">
        <v>42</v>
      </c>
      <c r="O365" s="85"/>
      <c r="P365" s="214">
        <f>O365*H365</f>
        <v>0</v>
      </c>
      <c r="Q365" s="214">
        <v>0.050000000000000003</v>
      </c>
      <c r="R365" s="214">
        <f>Q365*H365</f>
        <v>0.10000000000000001</v>
      </c>
      <c r="S365" s="214">
        <v>0.050000000000000003</v>
      </c>
      <c r="T365" s="215">
        <f>S365*H365</f>
        <v>0.10000000000000001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534</v>
      </c>
      <c r="AT365" s="216" t="s">
        <v>138</v>
      </c>
      <c r="AU365" s="216" t="s">
        <v>81</v>
      </c>
      <c r="AY365" s="18" t="s">
        <v>135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79</v>
      </c>
      <c r="BK365" s="217">
        <f>ROUND(I365*H365,2)</f>
        <v>0</v>
      </c>
      <c r="BL365" s="18" t="s">
        <v>534</v>
      </c>
      <c r="BM365" s="216" t="s">
        <v>539</v>
      </c>
    </row>
    <row r="366" s="13" customFormat="1">
      <c r="A366" s="13"/>
      <c r="B366" s="223"/>
      <c r="C366" s="224"/>
      <c r="D366" s="225" t="s">
        <v>147</v>
      </c>
      <c r="E366" s="226" t="s">
        <v>19</v>
      </c>
      <c r="F366" s="227" t="s">
        <v>148</v>
      </c>
      <c r="G366" s="224"/>
      <c r="H366" s="226" t="s">
        <v>19</v>
      </c>
      <c r="I366" s="228"/>
      <c r="J366" s="224"/>
      <c r="K366" s="224"/>
      <c r="L366" s="229"/>
      <c r="M366" s="230"/>
      <c r="N366" s="231"/>
      <c r="O366" s="231"/>
      <c r="P366" s="231"/>
      <c r="Q366" s="231"/>
      <c r="R366" s="231"/>
      <c r="S366" s="231"/>
      <c r="T366" s="23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3" t="s">
        <v>147</v>
      </c>
      <c r="AU366" s="233" t="s">
        <v>81</v>
      </c>
      <c r="AV366" s="13" t="s">
        <v>79</v>
      </c>
      <c r="AW366" s="13" t="s">
        <v>33</v>
      </c>
      <c r="AX366" s="13" t="s">
        <v>71</v>
      </c>
      <c r="AY366" s="233" t="s">
        <v>135</v>
      </c>
    </row>
    <row r="367" s="14" customFormat="1">
      <c r="A367" s="14"/>
      <c r="B367" s="234"/>
      <c r="C367" s="235"/>
      <c r="D367" s="225" t="s">
        <v>147</v>
      </c>
      <c r="E367" s="236" t="s">
        <v>19</v>
      </c>
      <c r="F367" s="237" t="s">
        <v>81</v>
      </c>
      <c r="G367" s="235"/>
      <c r="H367" s="238">
        <v>2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147</v>
      </c>
      <c r="AU367" s="244" t="s">
        <v>81</v>
      </c>
      <c r="AV367" s="14" t="s">
        <v>81</v>
      </c>
      <c r="AW367" s="14" t="s">
        <v>33</v>
      </c>
      <c r="AX367" s="14" t="s">
        <v>79</v>
      </c>
      <c r="AY367" s="244" t="s">
        <v>135</v>
      </c>
    </row>
    <row r="368" s="2" customFormat="1" ht="24.15" customHeight="1">
      <c r="A368" s="39"/>
      <c r="B368" s="40"/>
      <c r="C368" s="205" t="s">
        <v>540</v>
      </c>
      <c r="D368" s="205" t="s">
        <v>138</v>
      </c>
      <c r="E368" s="206" t="s">
        <v>541</v>
      </c>
      <c r="F368" s="207" t="s">
        <v>542</v>
      </c>
      <c r="G368" s="208" t="s">
        <v>275</v>
      </c>
      <c r="H368" s="209">
        <v>1</v>
      </c>
      <c r="I368" s="210"/>
      <c r="J368" s="211">
        <f>ROUND(I368*H368,2)</f>
        <v>0</v>
      </c>
      <c r="K368" s="207" t="s">
        <v>357</v>
      </c>
      <c r="L368" s="45"/>
      <c r="M368" s="212" t="s">
        <v>19</v>
      </c>
      <c r="N368" s="213" t="s">
        <v>42</v>
      </c>
      <c r="O368" s="85"/>
      <c r="P368" s="214">
        <f>O368*H368</f>
        <v>0</v>
      </c>
      <c r="Q368" s="214">
        <v>0.050000000000000003</v>
      </c>
      <c r="R368" s="214">
        <f>Q368*H368</f>
        <v>0.050000000000000003</v>
      </c>
      <c r="S368" s="214">
        <v>0.050000000000000003</v>
      </c>
      <c r="T368" s="215">
        <f>S368*H368</f>
        <v>0.050000000000000003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534</v>
      </c>
      <c r="AT368" s="216" t="s">
        <v>138</v>
      </c>
      <c r="AU368" s="216" t="s">
        <v>81</v>
      </c>
      <c r="AY368" s="18" t="s">
        <v>135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79</v>
      </c>
      <c r="BK368" s="217">
        <f>ROUND(I368*H368,2)</f>
        <v>0</v>
      </c>
      <c r="BL368" s="18" t="s">
        <v>534</v>
      </c>
      <c r="BM368" s="216" t="s">
        <v>543</v>
      </c>
    </row>
    <row r="369" s="13" customFormat="1">
      <c r="A369" s="13"/>
      <c r="B369" s="223"/>
      <c r="C369" s="224"/>
      <c r="D369" s="225" t="s">
        <v>147</v>
      </c>
      <c r="E369" s="226" t="s">
        <v>19</v>
      </c>
      <c r="F369" s="227" t="s">
        <v>148</v>
      </c>
      <c r="G369" s="224"/>
      <c r="H369" s="226" t="s">
        <v>19</v>
      </c>
      <c r="I369" s="228"/>
      <c r="J369" s="224"/>
      <c r="K369" s="224"/>
      <c r="L369" s="229"/>
      <c r="M369" s="230"/>
      <c r="N369" s="231"/>
      <c r="O369" s="231"/>
      <c r="P369" s="231"/>
      <c r="Q369" s="231"/>
      <c r="R369" s="231"/>
      <c r="S369" s="231"/>
      <c r="T369" s="23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3" t="s">
        <v>147</v>
      </c>
      <c r="AU369" s="233" t="s">
        <v>81</v>
      </c>
      <c r="AV369" s="13" t="s">
        <v>79</v>
      </c>
      <c r="AW369" s="13" t="s">
        <v>33</v>
      </c>
      <c r="AX369" s="13" t="s">
        <v>71</v>
      </c>
      <c r="AY369" s="233" t="s">
        <v>135</v>
      </c>
    </row>
    <row r="370" s="14" customFormat="1">
      <c r="A370" s="14"/>
      <c r="B370" s="234"/>
      <c r="C370" s="235"/>
      <c r="D370" s="225" t="s">
        <v>147</v>
      </c>
      <c r="E370" s="236" t="s">
        <v>19</v>
      </c>
      <c r="F370" s="237" t="s">
        <v>79</v>
      </c>
      <c r="G370" s="235"/>
      <c r="H370" s="238">
        <v>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147</v>
      </c>
      <c r="AU370" s="244" t="s">
        <v>81</v>
      </c>
      <c r="AV370" s="14" t="s">
        <v>81</v>
      </c>
      <c r="AW370" s="14" t="s">
        <v>33</v>
      </c>
      <c r="AX370" s="14" t="s">
        <v>79</v>
      </c>
      <c r="AY370" s="244" t="s">
        <v>135</v>
      </c>
    </row>
    <row r="371" s="2" customFormat="1" ht="24.15" customHeight="1">
      <c r="A371" s="39"/>
      <c r="B371" s="40"/>
      <c r="C371" s="205" t="s">
        <v>544</v>
      </c>
      <c r="D371" s="205" t="s">
        <v>138</v>
      </c>
      <c r="E371" s="206" t="s">
        <v>545</v>
      </c>
      <c r="F371" s="207" t="s">
        <v>546</v>
      </c>
      <c r="G371" s="208" t="s">
        <v>275</v>
      </c>
      <c r="H371" s="209">
        <v>1</v>
      </c>
      <c r="I371" s="210"/>
      <c r="J371" s="211">
        <f>ROUND(I371*H371,2)</f>
        <v>0</v>
      </c>
      <c r="K371" s="207" t="s">
        <v>357</v>
      </c>
      <c r="L371" s="45"/>
      <c r="M371" s="212" t="s">
        <v>19</v>
      </c>
      <c r="N371" s="213" t="s">
        <v>42</v>
      </c>
      <c r="O371" s="85"/>
      <c r="P371" s="214">
        <f>O371*H371</f>
        <v>0</v>
      </c>
      <c r="Q371" s="214">
        <v>0.050000000000000003</v>
      </c>
      <c r="R371" s="214">
        <f>Q371*H371</f>
        <v>0.050000000000000003</v>
      </c>
      <c r="S371" s="214">
        <v>0.050000000000000003</v>
      </c>
      <c r="T371" s="215">
        <f>S371*H371</f>
        <v>0.050000000000000003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534</v>
      </c>
      <c r="AT371" s="216" t="s">
        <v>138</v>
      </c>
      <c r="AU371" s="216" t="s">
        <v>81</v>
      </c>
      <c r="AY371" s="18" t="s">
        <v>135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79</v>
      </c>
      <c r="BK371" s="217">
        <f>ROUND(I371*H371,2)</f>
        <v>0</v>
      </c>
      <c r="BL371" s="18" t="s">
        <v>534</v>
      </c>
      <c r="BM371" s="216" t="s">
        <v>547</v>
      </c>
    </row>
    <row r="372" s="13" customFormat="1">
      <c r="A372" s="13"/>
      <c r="B372" s="223"/>
      <c r="C372" s="224"/>
      <c r="D372" s="225" t="s">
        <v>147</v>
      </c>
      <c r="E372" s="226" t="s">
        <v>19</v>
      </c>
      <c r="F372" s="227" t="s">
        <v>148</v>
      </c>
      <c r="G372" s="224"/>
      <c r="H372" s="226" t="s">
        <v>19</v>
      </c>
      <c r="I372" s="228"/>
      <c r="J372" s="224"/>
      <c r="K372" s="224"/>
      <c r="L372" s="229"/>
      <c r="M372" s="230"/>
      <c r="N372" s="231"/>
      <c r="O372" s="231"/>
      <c r="P372" s="231"/>
      <c r="Q372" s="231"/>
      <c r="R372" s="231"/>
      <c r="S372" s="231"/>
      <c r="T372" s="23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3" t="s">
        <v>147</v>
      </c>
      <c r="AU372" s="233" t="s">
        <v>81</v>
      </c>
      <c r="AV372" s="13" t="s">
        <v>79</v>
      </c>
      <c r="AW372" s="13" t="s">
        <v>33</v>
      </c>
      <c r="AX372" s="13" t="s">
        <v>71</v>
      </c>
      <c r="AY372" s="233" t="s">
        <v>135</v>
      </c>
    </row>
    <row r="373" s="14" customFormat="1">
      <c r="A373" s="14"/>
      <c r="B373" s="234"/>
      <c r="C373" s="235"/>
      <c r="D373" s="225" t="s">
        <v>147</v>
      </c>
      <c r="E373" s="236" t="s">
        <v>19</v>
      </c>
      <c r="F373" s="237" t="s">
        <v>79</v>
      </c>
      <c r="G373" s="235"/>
      <c r="H373" s="238">
        <v>1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4" t="s">
        <v>147</v>
      </c>
      <c r="AU373" s="244" t="s">
        <v>81</v>
      </c>
      <c r="AV373" s="14" t="s">
        <v>81</v>
      </c>
      <c r="AW373" s="14" t="s">
        <v>33</v>
      </c>
      <c r="AX373" s="14" t="s">
        <v>79</v>
      </c>
      <c r="AY373" s="244" t="s">
        <v>135</v>
      </c>
    </row>
    <row r="374" s="2" customFormat="1" ht="24.15" customHeight="1">
      <c r="A374" s="39"/>
      <c r="B374" s="40"/>
      <c r="C374" s="205" t="s">
        <v>548</v>
      </c>
      <c r="D374" s="205" t="s">
        <v>138</v>
      </c>
      <c r="E374" s="206" t="s">
        <v>549</v>
      </c>
      <c r="F374" s="207" t="s">
        <v>550</v>
      </c>
      <c r="G374" s="208" t="s">
        <v>275</v>
      </c>
      <c r="H374" s="209">
        <v>1</v>
      </c>
      <c r="I374" s="210"/>
      <c r="J374" s="211">
        <f>ROUND(I374*H374,2)</f>
        <v>0</v>
      </c>
      <c r="K374" s="207" t="s">
        <v>357</v>
      </c>
      <c r="L374" s="45"/>
      <c r="M374" s="212" t="s">
        <v>19</v>
      </c>
      <c r="N374" s="213" t="s">
        <v>42</v>
      </c>
      <c r="O374" s="85"/>
      <c r="P374" s="214">
        <f>O374*H374</f>
        <v>0</v>
      </c>
      <c r="Q374" s="214">
        <v>0.050000000000000003</v>
      </c>
      <c r="R374" s="214">
        <f>Q374*H374</f>
        <v>0.050000000000000003</v>
      </c>
      <c r="S374" s="214">
        <v>0.050000000000000003</v>
      </c>
      <c r="T374" s="215">
        <f>S374*H374</f>
        <v>0.050000000000000003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534</v>
      </c>
      <c r="AT374" s="216" t="s">
        <v>138</v>
      </c>
      <c r="AU374" s="216" t="s">
        <v>81</v>
      </c>
      <c r="AY374" s="18" t="s">
        <v>135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79</v>
      </c>
      <c r="BK374" s="217">
        <f>ROUND(I374*H374,2)</f>
        <v>0</v>
      </c>
      <c r="BL374" s="18" t="s">
        <v>534</v>
      </c>
      <c r="BM374" s="216" t="s">
        <v>551</v>
      </c>
    </row>
    <row r="375" s="13" customFormat="1">
      <c r="A375" s="13"/>
      <c r="B375" s="223"/>
      <c r="C375" s="224"/>
      <c r="D375" s="225" t="s">
        <v>147</v>
      </c>
      <c r="E375" s="226" t="s">
        <v>19</v>
      </c>
      <c r="F375" s="227" t="s">
        <v>148</v>
      </c>
      <c r="G375" s="224"/>
      <c r="H375" s="226" t="s">
        <v>19</v>
      </c>
      <c r="I375" s="228"/>
      <c r="J375" s="224"/>
      <c r="K375" s="224"/>
      <c r="L375" s="229"/>
      <c r="M375" s="230"/>
      <c r="N375" s="231"/>
      <c r="O375" s="231"/>
      <c r="P375" s="231"/>
      <c r="Q375" s="231"/>
      <c r="R375" s="231"/>
      <c r="S375" s="231"/>
      <c r="T375" s="23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3" t="s">
        <v>147</v>
      </c>
      <c r="AU375" s="233" t="s">
        <v>81</v>
      </c>
      <c r="AV375" s="13" t="s">
        <v>79</v>
      </c>
      <c r="AW375" s="13" t="s">
        <v>33</v>
      </c>
      <c r="AX375" s="13" t="s">
        <v>71</v>
      </c>
      <c r="AY375" s="233" t="s">
        <v>135</v>
      </c>
    </row>
    <row r="376" s="14" customFormat="1">
      <c r="A376" s="14"/>
      <c r="B376" s="234"/>
      <c r="C376" s="235"/>
      <c r="D376" s="225" t="s">
        <v>147</v>
      </c>
      <c r="E376" s="236" t="s">
        <v>19</v>
      </c>
      <c r="F376" s="237" t="s">
        <v>79</v>
      </c>
      <c r="G376" s="235"/>
      <c r="H376" s="238">
        <v>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4" t="s">
        <v>147</v>
      </c>
      <c r="AU376" s="244" t="s">
        <v>81</v>
      </c>
      <c r="AV376" s="14" t="s">
        <v>81</v>
      </c>
      <c r="AW376" s="14" t="s">
        <v>33</v>
      </c>
      <c r="AX376" s="14" t="s">
        <v>79</v>
      </c>
      <c r="AY376" s="244" t="s">
        <v>135</v>
      </c>
    </row>
    <row r="377" s="2" customFormat="1" ht="24.15" customHeight="1">
      <c r="A377" s="39"/>
      <c r="B377" s="40"/>
      <c r="C377" s="205" t="s">
        <v>552</v>
      </c>
      <c r="D377" s="205" t="s">
        <v>138</v>
      </c>
      <c r="E377" s="206" t="s">
        <v>553</v>
      </c>
      <c r="F377" s="207" t="s">
        <v>554</v>
      </c>
      <c r="G377" s="208" t="s">
        <v>275</v>
      </c>
      <c r="H377" s="209">
        <v>1</v>
      </c>
      <c r="I377" s="210"/>
      <c r="J377" s="211">
        <f>ROUND(I377*H377,2)</f>
        <v>0</v>
      </c>
      <c r="K377" s="207" t="s">
        <v>357</v>
      </c>
      <c r="L377" s="45"/>
      <c r="M377" s="212" t="s">
        <v>19</v>
      </c>
      <c r="N377" s="213" t="s">
        <v>42</v>
      </c>
      <c r="O377" s="85"/>
      <c r="P377" s="214">
        <f>O377*H377</f>
        <v>0</v>
      </c>
      <c r="Q377" s="214">
        <v>0.050000000000000003</v>
      </c>
      <c r="R377" s="214">
        <f>Q377*H377</f>
        <v>0.050000000000000003</v>
      </c>
      <c r="S377" s="214">
        <v>0.050000000000000003</v>
      </c>
      <c r="T377" s="215">
        <f>S377*H377</f>
        <v>0.050000000000000003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534</v>
      </c>
      <c r="AT377" s="216" t="s">
        <v>138</v>
      </c>
      <c r="AU377" s="216" t="s">
        <v>81</v>
      </c>
      <c r="AY377" s="18" t="s">
        <v>135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79</v>
      </c>
      <c r="BK377" s="217">
        <f>ROUND(I377*H377,2)</f>
        <v>0</v>
      </c>
      <c r="BL377" s="18" t="s">
        <v>534</v>
      </c>
      <c r="BM377" s="216" t="s">
        <v>555</v>
      </c>
    </row>
    <row r="378" s="13" customFormat="1">
      <c r="A378" s="13"/>
      <c r="B378" s="223"/>
      <c r="C378" s="224"/>
      <c r="D378" s="225" t="s">
        <v>147</v>
      </c>
      <c r="E378" s="226" t="s">
        <v>19</v>
      </c>
      <c r="F378" s="227" t="s">
        <v>148</v>
      </c>
      <c r="G378" s="224"/>
      <c r="H378" s="226" t="s">
        <v>19</v>
      </c>
      <c r="I378" s="228"/>
      <c r="J378" s="224"/>
      <c r="K378" s="224"/>
      <c r="L378" s="229"/>
      <c r="M378" s="230"/>
      <c r="N378" s="231"/>
      <c r="O378" s="231"/>
      <c r="P378" s="231"/>
      <c r="Q378" s="231"/>
      <c r="R378" s="231"/>
      <c r="S378" s="231"/>
      <c r="T378" s="23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3" t="s">
        <v>147</v>
      </c>
      <c r="AU378" s="233" t="s">
        <v>81</v>
      </c>
      <c r="AV378" s="13" t="s">
        <v>79</v>
      </c>
      <c r="AW378" s="13" t="s">
        <v>33</v>
      </c>
      <c r="AX378" s="13" t="s">
        <v>71</v>
      </c>
      <c r="AY378" s="233" t="s">
        <v>135</v>
      </c>
    </row>
    <row r="379" s="14" customFormat="1">
      <c r="A379" s="14"/>
      <c r="B379" s="234"/>
      <c r="C379" s="235"/>
      <c r="D379" s="225" t="s">
        <v>147</v>
      </c>
      <c r="E379" s="236" t="s">
        <v>19</v>
      </c>
      <c r="F379" s="237" t="s">
        <v>79</v>
      </c>
      <c r="G379" s="235"/>
      <c r="H379" s="238">
        <v>1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4" t="s">
        <v>147</v>
      </c>
      <c r="AU379" s="244" t="s">
        <v>81</v>
      </c>
      <c r="AV379" s="14" t="s">
        <v>81</v>
      </c>
      <c r="AW379" s="14" t="s">
        <v>33</v>
      </c>
      <c r="AX379" s="14" t="s">
        <v>79</v>
      </c>
      <c r="AY379" s="244" t="s">
        <v>135</v>
      </c>
    </row>
    <row r="380" s="2" customFormat="1" ht="16.5" customHeight="1">
      <c r="A380" s="39"/>
      <c r="B380" s="40"/>
      <c r="C380" s="205" t="s">
        <v>556</v>
      </c>
      <c r="D380" s="205" t="s">
        <v>138</v>
      </c>
      <c r="E380" s="206" t="s">
        <v>557</v>
      </c>
      <c r="F380" s="207" t="s">
        <v>558</v>
      </c>
      <c r="G380" s="208" t="s">
        <v>275</v>
      </c>
      <c r="H380" s="209">
        <v>1</v>
      </c>
      <c r="I380" s="210"/>
      <c r="J380" s="211">
        <f>ROUND(I380*H380,2)</f>
        <v>0</v>
      </c>
      <c r="K380" s="207" t="s">
        <v>357</v>
      </c>
      <c r="L380" s="45"/>
      <c r="M380" s="212" t="s">
        <v>19</v>
      </c>
      <c r="N380" s="213" t="s">
        <v>42</v>
      </c>
      <c r="O380" s="85"/>
      <c r="P380" s="214">
        <f>O380*H380</f>
        <v>0</v>
      </c>
      <c r="Q380" s="214">
        <v>0.050000000000000003</v>
      </c>
      <c r="R380" s="214">
        <f>Q380*H380</f>
        <v>0.050000000000000003</v>
      </c>
      <c r="S380" s="214">
        <v>0.050000000000000003</v>
      </c>
      <c r="T380" s="215">
        <f>S380*H380</f>
        <v>0.050000000000000003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534</v>
      </c>
      <c r="AT380" s="216" t="s">
        <v>138</v>
      </c>
      <c r="AU380" s="216" t="s">
        <v>81</v>
      </c>
      <c r="AY380" s="18" t="s">
        <v>135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79</v>
      </c>
      <c r="BK380" s="217">
        <f>ROUND(I380*H380,2)</f>
        <v>0</v>
      </c>
      <c r="BL380" s="18" t="s">
        <v>534</v>
      </c>
      <c r="BM380" s="216" t="s">
        <v>559</v>
      </c>
    </row>
    <row r="381" s="13" customFormat="1">
      <c r="A381" s="13"/>
      <c r="B381" s="223"/>
      <c r="C381" s="224"/>
      <c r="D381" s="225" t="s">
        <v>147</v>
      </c>
      <c r="E381" s="226" t="s">
        <v>19</v>
      </c>
      <c r="F381" s="227" t="s">
        <v>148</v>
      </c>
      <c r="G381" s="224"/>
      <c r="H381" s="226" t="s">
        <v>19</v>
      </c>
      <c r="I381" s="228"/>
      <c r="J381" s="224"/>
      <c r="K381" s="224"/>
      <c r="L381" s="229"/>
      <c r="M381" s="230"/>
      <c r="N381" s="231"/>
      <c r="O381" s="231"/>
      <c r="P381" s="231"/>
      <c r="Q381" s="231"/>
      <c r="R381" s="231"/>
      <c r="S381" s="231"/>
      <c r="T381" s="23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3" t="s">
        <v>147</v>
      </c>
      <c r="AU381" s="233" t="s">
        <v>81</v>
      </c>
      <c r="AV381" s="13" t="s">
        <v>79</v>
      </c>
      <c r="AW381" s="13" t="s">
        <v>33</v>
      </c>
      <c r="AX381" s="13" t="s">
        <v>71</v>
      </c>
      <c r="AY381" s="233" t="s">
        <v>135</v>
      </c>
    </row>
    <row r="382" s="14" customFormat="1">
      <c r="A382" s="14"/>
      <c r="B382" s="234"/>
      <c r="C382" s="235"/>
      <c r="D382" s="225" t="s">
        <v>147</v>
      </c>
      <c r="E382" s="236" t="s">
        <v>19</v>
      </c>
      <c r="F382" s="237" t="s">
        <v>79</v>
      </c>
      <c r="G382" s="235"/>
      <c r="H382" s="238">
        <v>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4" t="s">
        <v>147</v>
      </c>
      <c r="AU382" s="244" t="s">
        <v>81</v>
      </c>
      <c r="AV382" s="14" t="s">
        <v>81</v>
      </c>
      <c r="AW382" s="14" t="s">
        <v>33</v>
      </c>
      <c r="AX382" s="14" t="s">
        <v>79</v>
      </c>
      <c r="AY382" s="244" t="s">
        <v>135</v>
      </c>
    </row>
    <row r="383" s="2" customFormat="1" ht="16.5" customHeight="1">
      <c r="A383" s="39"/>
      <c r="B383" s="40"/>
      <c r="C383" s="205" t="s">
        <v>560</v>
      </c>
      <c r="D383" s="205" t="s">
        <v>138</v>
      </c>
      <c r="E383" s="206" t="s">
        <v>561</v>
      </c>
      <c r="F383" s="207" t="s">
        <v>562</v>
      </c>
      <c r="G383" s="208" t="s">
        <v>275</v>
      </c>
      <c r="H383" s="209">
        <v>2</v>
      </c>
      <c r="I383" s="210"/>
      <c r="J383" s="211">
        <f>ROUND(I383*H383,2)</f>
        <v>0</v>
      </c>
      <c r="K383" s="207" t="s">
        <v>357</v>
      </c>
      <c r="L383" s="45"/>
      <c r="M383" s="212" t="s">
        <v>19</v>
      </c>
      <c r="N383" s="213" t="s">
        <v>42</v>
      </c>
      <c r="O383" s="85"/>
      <c r="P383" s="214">
        <f>O383*H383</f>
        <v>0</v>
      </c>
      <c r="Q383" s="214">
        <v>0.050000000000000003</v>
      </c>
      <c r="R383" s="214">
        <f>Q383*H383</f>
        <v>0.10000000000000001</v>
      </c>
      <c r="S383" s="214">
        <v>0.050000000000000003</v>
      </c>
      <c r="T383" s="215">
        <f>S383*H383</f>
        <v>0.10000000000000001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534</v>
      </c>
      <c r="AT383" s="216" t="s">
        <v>138</v>
      </c>
      <c r="AU383" s="216" t="s">
        <v>81</v>
      </c>
      <c r="AY383" s="18" t="s">
        <v>135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79</v>
      </c>
      <c r="BK383" s="217">
        <f>ROUND(I383*H383,2)</f>
        <v>0</v>
      </c>
      <c r="BL383" s="18" t="s">
        <v>534</v>
      </c>
      <c r="BM383" s="216" t="s">
        <v>563</v>
      </c>
    </row>
    <row r="384" s="13" customFormat="1">
      <c r="A384" s="13"/>
      <c r="B384" s="223"/>
      <c r="C384" s="224"/>
      <c r="D384" s="225" t="s">
        <v>147</v>
      </c>
      <c r="E384" s="226" t="s">
        <v>19</v>
      </c>
      <c r="F384" s="227" t="s">
        <v>148</v>
      </c>
      <c r="G384" s="224"/>
      <c r="H384" s="226" t="s">
        <v>19</v>
      </c>
      <c r="I384" s="228"/>
      <c r="J384" s="224"/>
      <c r="K384" s="224"/>
      <c r="L384" s="229"/>
      <c r="M384" s="230"/>
      <c r="N384" s="231"/>
      <c r="O384" s="231"/>
      <c r="P384" s="231"/>
      <c r="Q384" s="231"/>
      <c r="R384" s="231"/>
      <c r="S384" s="231"/>
      <c r="T384" s="23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3" t="s">
        <v>147</v>
      </c>
      <c r="AU384" s="233" t="s">
        <v>81</v>
      </c>
      <c r="AV384" s="13" t="s">
        <v>79</v>
      </c>
      <c r="AW384" s="13" t="s">
        <v>33</v>
      </c>
      <c r="AX384" s="13" t="s">
        <v>71</v>
      </c>
      <c r="AY384" s="233" t="s">
        <v>135</v>
      </c>
    </row>
    <row r="385" s="14" customFormat="1">
      <c r="A385" s="14"/>
      <c r="B385" s="234"/>
      <c r="C385" s="235"/>
      <c r="D385" s="225" t="s">
        <v>147</v>
      </c>
      <c r="E385" s="236" t="s">
        <v>19</v>
      </c>
      <c r="F385" s="237" t="s">
        <v>81</v>
      </c>
      <c r="G385" s="235"/>
      <c r="H385" s="238">
        <v>2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4" t="s">
        <v>147</v>
      </c>
      <c r="AU385" s="244" t="s">
        <v>81</v>
      </c>
      <c r="AV385" s="14" t="s">
        <v>81</v>
      </c>
      <c r="AW385" s="14" t="s">
        <v>33</v>
      </c>
      <c r="AX385" s="14" t="s">
        <v>79</v>
      </c>
      <c r="AY385" s="244" t="s">
        <v>135</v>
      </c>
    </row>
    <row r="386" s="2" customFormat="1" ht="37.8" customHeight="1">
      <c r="A386" s="39"/>
      <c r="B386" s="40"/>
      <c r="C386" s="205" t="s">
        <v>564</v>
      </c>
      <c r="D386" s="205" t="s">
        <v>138</v>
      </c>
      <c r="E386" s="206" t="s">
        <v>565</v>
      </c>
      <c r="F386" s="207" t="s">
        <v>566</v>
      </c>
      <c r="G386" s="208" t="s">
        <v>275</v>
      </c>
      <c r="H386" s="209">
        <v>1</v>
      </c>
      <c r="I386" s="210"/>
      <c r="J386" s="211">
        <f>ROUND(I386*H386,2)</f>
        <v>0</v>
      </c>
      <c r="K386" s="207" t="s">
        <v>357</v>
      </c>
      <c r="L386" s="45"/>
      <c r="M386" s="212" t="s">
        <v>19</v>
      </c>
      <c r="N386" s="213" t="s">
        <v>42</v>
      </c>
      <c r="O386" s="85"/>
      <c r="P386" s="214">
        <f>O386*H386</f>
        <v>0</v>
      </c>
      <c r="Q386" s="214">
        <v>0.10000000000000001</v>
      </c>
      <c r="R386" s="214">
        <f>Q386*H386</f>
        <v>0.10000000000000001</v>
      </c>
      <c r="S386" s="214">
        <v>0.050000000000000003</v>
      </c>
      <c r="T386" s="215">
        <f>S386*H386</f>
        <v>0.050000000000000003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534</v>
      </c>
      <c r="AT386" s="216" t="s">
        <v>138</v>
      </c>
      <c r="AU386" s="216" t="s">
        <v>81</v>
      </c>
      <c r="AY386" s="18" t="s">
        <v>135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79</v>
      </c>
      <c r="BK386" s="217">
        <f>ROUND(I386*H386,2)</f>
        <v>0</v>
      </c>
      <c r="BL386" s="18" t="s">
        <v>534</v>
      </c>
      <c r="BM386" s="216" t="s">
        <v>567</v>
      </c>
    </row>
    <row r="387" s="13" customFormat="1">
      <c r="A387" s="13"/>
      <c r="B387" s="223"/>
      <c r="C387" s="224"/>
      <c r="D387" s="225" t="s">
        <v>147</v>
      </c>
      <c r="E387" s="226" t="s">
        <v>19</v>
      </c>
      <c r="F387" s="227" t="s">
        <v>148</v>
      </c>
      <c r="G387" s="224"/>
      <c r="H387" s="226" t="s">
        <v>19</v>
      </c>
      <c r="I387" s="228"/>
      <c r="J387" s="224"/>
      <c r="K387" s="224"/>
      <c r="L387" s="229"/>
      <c r="M387" s="230"/>
      <c r="N387" s="231"/>
      <c r="O387" s="231"/>
      <c r="P387" s="231"/>
      <c r="Q387" s="231"/>
      <c r="R387" s="231"/>
      <c r="S387" s="231"/>
      <c r="T387" s="23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3" t="s">
        <v>147</v>
      </c>
      <c r="AU387" s="233" t="s">
        <v>81</v>
      </c>
      <c r="AV387" s="13" t="s">
        <v>79</v>
      </c>
      <c r="AW387" s="13" t="s">
        <v>33</v>
      </c>
      <c r="AX387" s="13" t="s">
        <v>71</v>
      </c>
      <c r="AY387" s="233" t="s">
        <v>135</v>
      </c>
    </row>
    <row r="388" s="14" customFormat="1">
      <c r="A388" s="14"/>
      <c r="B388" s="234"/>
      <c r="C388" s="235"/>
      <c r="D388" s="225" t="s">
        <v>147</v>
      </c>
      <c r="E388" s="236" t="s">
        <v>19</v>
      </c>
      <c r="F388" s="237" t="s">
        <v>79</v>
      </c>
      <c r="G388" s="235"/>
      <c r="H388" s="238">
        <v>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4" t="s">
        <v>147</v>
      </c>
      <c r="AU388" s="244" t="s">
        <v>81</v>
      </c>
      <c r="AV388" s="14" t="s">
        <v>81</v>
      </c>
      <c r="AW388" s="14" t="s">
        <v>33</v>
      </c>
      <c r="AX388" s="14" t="s">
        <v>79</v>
      </c>
      <c r="AY388" s="244" t="s">
        <v>135</v>
      </c>
    </row>
    <row r="389" s="2" customFormat="1" ht="90.75" customHeight="1">
      <c r="A389" s="39"/>
      <c r="B389" s="40"/>
      <c r="C389" s="205" t="s">
        <v>568</v>
      </c>
      <c r="D389" s="205" t="s">
        <v>138</v>
      </c>
      <c r="E389" s="206" t="s">
        <v>569</v>
      </c>
      <c r="F389" s="207" t="s">
        <v>570</v>
      </c>
      <c r="G389" s="208" t="s">
        <v>275</v>
      </c>
      <c r="H389" s="209">
        <v>7</v>
      </c>
      <c r="I389" s="210"/>
      <c r="J389" s="211">
        <f>ROUND(I389*H389,2)</f>
        <v>0</v>
      </c>
      <c r="K389" s="207" t="s">
        <v>357</v>
      </c>
      <c r="L389" s="45"/>
      <c r="M389" s="212" t="s">
        <v>19</v>
      </c>
      <c r="N389" s="213" t="s">
        <v>42</v>
      </c>
      <c r="O389" s="85"/>
      <c r="P389" s="214">
        <f>O389*H389</f>
        <v>0</v>
      </c>
      <c r="Q389" s="214">
        <v>0.0050000000000000001</v>
      </c>
      <c r="R389" s="214">
        <f>Q389*H389</f>
        <v>0.035000000000000003</v>
      </c>
      <c r="S389" s="214">
        <v>0.050000000000000003</v>
      </c>
      <c r="T389" s="215">
        <f>S389*H389</f>
        <v>0.35000000000000003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534</v>
      </c>
      <c r="AT389" s="216" t="s">
        <v>138</v>
      </c>
      <c r="AU389" s="216" t="s">
        <v>81</v>
      </c>
      <c r="AY389" s="18" t="s">
        <v>135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79</v>
      </c>
      <c r="BK389" s="217">
        <f>ROUND(I389*H389,2)</f>
        <v>0</v>
      </c>
      <c r="BL389" s="18" t="s">
        <v>534</v>
      </c>
      <c r="BM389" s="216" t="s">
        <v>571</v>
      </c>
    </row>
    <row r="390" s="13" customFormat="1">
      <c r="A390" s="13"/>
      <c r="B390" s="223"/>
      <c r="C390" s="224"/>
      <c r="D390" s="225" t="s">
        <v>147</v>
      </c>
      <c r="E390" s="226" t="s">
        <v>19</v>
      </c>
      <c r="F390" s="227" t="s">
        <v>148</v>
      </c>
      <c r="G390" s="224"/>
      <c r="H390" s="226" t="s">
        <v>19</v>
      </c>
      <c r="I390" s="228"/>
      <c r="J390" s="224"/>
      <c r="K390" s="224"/>
      <c r="L390" s="229"/>
      <c r="M390" s="230"/>
      <c r="N390" s="231"/>
      <c r="O390" s="231"/>
      <c r="P390" s="231"/>
      <c r="Q390" s="231"/>
      <c r="R390" s="231"/>
      <c r="S390" s="231"/>
      <c r="T390" s="23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3" t="s">
        <v>147</v>
      </c>
      <c r="AU390" s="233" t="s">
        <v>81</v>
      </c>
      <c r="AV390" s="13" t="s">
        <v>79</v>
      </c>
      <c r="AW390" s="13" t="s">
        <v>33</v>
      </c>
      <c r="AX390" s="13" t="s">
        <v>71</v>
      </c>
      <c r="AY390" s="233" t="s">
        <v>135</v>
      </c>
    </row>
    <row r="391" s="14" customFormat="1">
      <c r="A391" s="14"/>
      <c r="B391" s="234"/>
      <c r="C391" s="235"/>
      <c r="D391" s="225" t="s">
        <v>147</v>
      </c>
      <c r="E391" s="236" t="s">
        <v>19</v>
      </c>
      <c r="F391" s="237" t="s">
        <v>183</v>
      </c>
      <c r="G391" s="235"/>
      <c r="H391" s="238">
        <v>7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4" t="s">
        <v>147</v>
      </c>
      <c r="AU391" s="244" t="s">
        <v>81</v>
      </c>
      <c r="AV391" s="14" t="s">
        <v>81</v>
      </c>
      <c r="AW391" s="14" t="s">
        <v>33</v>
      </c>
      <c r="AX391" s="14" t="s">
        <v>79</v>
      </c>
      <c r="AY391" s="244" t="s">
        <v>135</v>
      </c>
    </row>
    <row r="392" s="2" customFormat="1" ht="24.15" customHeight="1">
      <c r="A392" s="39"/>
      <c r="B392" s="40"/>
      <c r="C392" s="205" t="s">
        <v>572</v>
      </c>
      <c r="D392" s="205" t="s">
        <v>138</v>
      </c>
      <c r="E392" s="206" t="s">
        <v>573</v>
      </c>
      <c r="F392" s="207" t="s">
        <v>574</v>
      </c>
      <c r="G392" s="208" t="s">
        <v>160</v>
      </c>
      <c r="H392" s="209">
        <v>0.58599999999999997</v>
      </c>
      <c r="I392" s="210"/>
      <c r="J392" s="211">
        <f>ROUND(I392*H392,2)</f>
        <v>0</v>
      </c>
      <c r="K392" s="207" t="s">
        <v>142</v>
      </c>
      <c r="L392" s="45"/>
      <c r="M392" s="212" t="s">
        <v>19</v>
      </c>
      <c r="N392" s="213" t="s">
        <v>42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234</v>
      </c>
      <c r="AT392" s="216" t="s">
        <v>138</v>
      </c>
      <c r="AU392" s="216" t="s">
        <v>81</v>
      </c>
      <c r="AY392" s="18" t="s">
        <v>135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79</v>
      </c>
      <c r="BK392" s="217">
        <f>ROUND(I392*H392,2)</f>
        <v>0</v>
      </c>
      <c r="BL392" s="18" t="s">
        <v>234</v>
      </c>
      <c r="BM392" s="216" t="s">
        <v>575</v>
      </c>
    </row>
    <row r="393" s="2" customFormat="1">
      <c r="A393" s="39"/>
      <c r="B393" s="40"/>
      <c r="C393" s="41"/>
      <c r="D393" s="218" t="s">
        <v>145</v>
      </c>
      <c r="E393" s="41"/>
      <c r="F393" s="219" t="s">
        <v>576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145</v>
      </c>
      <c r="AU393" s="18" t="s">
        <v>81</v>
      </c>
    </row>
    <row r="394" s="14" customFormat="1">
      <c r="A394" s="14"/>
      <c r="B394" s="234"/>
      <c r="C394" s="235"/>
      <c r="D394" s="225" t="s">
        <v>147</v>
      </c>
      <c r="E394" s="236" t="s">
        <v>19</v>
      </c>
      <c r="F394" s="237" t="s">
        <v>577</v>
      </c>
      <c r="G394" s="235"/>
      <c r="H394" s="238">
        <v>0.58599999999999997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4" t="s">
        <v>147</v>
      </c>
      <c r="AU394" s="244" t="s">
        <v>81</v>
      </c>
      <c r="AV394" s="14" t="s">
        <v>81</v>
      </c>
      <c r="AW394" s="14" t="s">
        <v>33</v>
      </c>
      <c r="AX394" s="14" t="s">
        <v>79</v>
      </c>
      <c r="AY394" s="244" t="s">
        <v>135</v>
      </c>
    </row>
    <row r="395" s="2" customFormat="1" ht="24.15" customHeight="1">
      <c r="A395" s="39"/>
      <c r="B395" s="40"/>
      <c r="C395" s="205" t="s">
        <v>578</v>
      </c>
      <c r="D395" s="205" t="s">
        <v>138</v>
      </c>
      <c r="E395" s="206" t="s">
        <v>579</v>
      </c>
      <c r="F395" s="207" t="s">
        <v>580</v>
      </c>
      <c r="G395" s="208" t="s">
        <v>160</v>
      </c>
      <c r="H395" s="209">
        <v>0.58599999999999997</v>
      </c>
      <c r="I395" s="210"/>
      <c r="J395" s="211">
        <f>ROUND(I395*H395,2)</f>
        <v>0</v>
      </c>
      <c r="K395" s="207" t="s">
        <v>142</v>
      </c>
      <c r="L395" s="45"/>
      <c r="M395" s="212" t="s">
        <v>19</v>
      </c>
      <c r="N395" s="213" t="s">
        <v>42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234</v>
      </c>
      <c r="AT395" s="216" t="s">
        <v>138</v>
      </c>
      <c r="AU395" s="216" t="s">
        <v>81</v>
      </c>
      <c r="AY395" s="18" t="s">
        <v>135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79</v>
      </c>
      <c r="BK395" s="217">
        <f>ROUND(I395*H395,2)</f>
        <v>0</v>
      </c>
      <c r="BL395" s="18" t="s">
        <v>234</v>
      </c>
      <c r="BM395" s="216" t="s">
        <v>581</v>
      </c>
    </row>
    <row r="396" s="2" customFormat="1">
      <c r="A396" s="39"/>
      <c r="B396" s="40"/>
      <c r="C396" s="41"/>
      <c r="D396" s="218" t="s">
        <v>145</v>
      </c>
      <c r="E396" s="41"/>
      <c r="F396" s="219" t="s">
        <v>582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145</v>
      </c>
      <c r="AU396" s="18" t="s">
        <v>81</v>
      </c>
    </row>
    <row r="397" s="14" customFormat="1">
      <c r="A397" s="14"/>
      <c r="B397" s="234"/>
      <c r="C397" s="235"/>
      <c r="D397" s="225" t="s">
        <v>147</v>
      </c>
      <c r="E397" s="236" t="s">
        <v>19</v>
      </c>
      <c r="F397" s="237" t="s">
        <v>577</v>
      </c>
      <c r="G397" s="235"/>
      <c r="H397" s="238">
        <v>0.58599999999999997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4" t="s">
        <v>147</v>
      </c>
      <c r="AU397" s="244" t="s">
        <v>81</v>
      </c>
      <c r="AV397" s="14" t="s">
        <v>81</v>
      </c>
      <c r="AW397" s="14" t="s">
        <v>33</v>
      </c>
      <c r="AX397" s="14" t="s">
        <v>79</v>
      </c>
      <c r="AY397" s="244" t="s">
        <v>135</v>
      </c>
    </row>
    <row r="398" s="2" customFormat="1" ht="24.15" customHeight="1">
      <c r="A398" s="39"/>
      <c r="B398" s="40"/>
      <c r="C398" s="205" t="s">
        <v>583</v>
      </c>
      <c r="D398" s="205" t="s">
        <v>138</v>
      </c>
      <c r="E398" s="206" t="s">
        <v>584</v>
      </c>
      <c r="F398" s="207" t="s">
        <v>585</v>
      </c>
      <c r="G398" s="208" t="s">
        <v>160</v>
      </c>
      <c r="H398" s="209">
        <v>0.58599999999999997</v>
      </c>
      <c r="I398" s="210"/>
      <c r="J398" s="211">
        <f>ROUND(I398*H398,2)</f>
        <v>0</v>
      </c>
      <c r="K398" s="207" t="s">
        <v>142</v>
      </c>
      <c r="L398" s="45"/>
      <c r="M398" s="212" t="s">
        <v>19</v>
      </c>
      <c r="N398" s="213" t="s">
        <v>42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234</v>
      </c>
      <c r="AT398" s="216" t="s">
        <v>138</v>
      </c>
      <c r="AU398" s="216" t="s">
        <v>81</v>
      </c>
      <c r="AY398" s="18" t="s">
        <v>135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79</v>
      </c>
      <c r="BK398" s="217">
        <f>ROUND(I398*H398,2)</f>
        <v>0</v>
      </c>
      <c r="BL398" s="18" t="s">
        <v>234</v>
      </c>
      <c r="BM398" s="216" t="s">
        <v>586</v>
      </c>
    </row>
    <row r="399" s="2" customFormat="1">
      <c r="A399" s="39"/>
      <c r="B399" s="40"/>
      <c r="C399" s="41"/>
      <c r="D399" s="218" t="s">
        <v>145</v>
      </c>
      <c r="E399" s="41"/>
      <c r="F399" s="219" t="s">
        <v>587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145</v>
      </c>
      <c r="AU399" s="18" t="s">
        <v>81</v>
      </c>
    </row>
    <row r="400" s="14" customFormat="1">
      <c r="A400" s="14"/>
      <c r="B400" s="234"/>
      <c r="C400" s="235"/>
      <c r="D400" s="225" t="s">
        <v>147</v>
      </c>
      <c r="E400" s="236" t="s">
        <v>19</v>
      </c>
      <c r="F400" s="237" t="s">
        <v>577</v>
      </c>
      <c r="G400" s="235"/>
      <c r="H400" s="238">
        <v>0.58599999999999997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4" t="s">
        <v>147</v>
      </c>
      <c r="AU400" s="244" t="s">
        <v>81</v>
      </c>
      <c r="AV400" s="14" t="s">
        <v>81</v>
      </c>
      <c r="AW400" s="14" t="s">
        <v>33</v>
      </c>
      <c r="AX400" s="14" t="s">
        <v>79</v>
      </c>
      <c r="AY400" s="244" t="s">
        <v>135</v>
      </c>
    </row>
    <row r="401" s="2" customFormat="1" ht="33" customHeight="1">
      <c r="A401" s="39"/>
      <c r="B401" s="40"/>
      <c r="C401" s="205" t="s">
        <v>588</v>
      </c>
      <c r="D401" s="205" t="s">
        <v>138</v>
      </c>
      <c r="E401" s="206" t="s">
        <v>589</v>
      </c>
      <c r="F401" s="207" t="s">
        <v>590</v>
      </c>
      <c r="G401" s="208" t="s">
        <v>160</v>
      </c>
      <c r="H401" s="209">
        <v>11.720000000000001</v>
      </c>
      <c r="I401" s="210"/>
      <c r="J401" s="211">
        <f>ROUND(I401*H401,2)</f>
        <v>0</v>
      </c>
      <c r="K401" s="207" t="s">
        <v>142</v>
      </c>
      <c r="L401" s="45"/>
      <c r="M401" s="212" t="s">
        <v>19</v>
      </c>
      <c r="N401" s="213" t="s">
        <v>42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234</v>
      </c>
      <c r="AT401" s="216" t="s">
        <v>138</v>
      </c>
      <c r="AU401" s="216" t="s">
        <v>81</v>
      </c>
      <c r="AY401" s="18" t="s">
        <v>135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79</v>
      </c>
      <c r="BK401" s="217">
        <f>ROUND(I401*H401,2)</f>
        <v>0</v>
      </c>
      <c r="BL401" s="18" t="s">
        <v>234</v>
      </c>
      <c r="BM401" s="216" t="s">
        <v>591</v>
      </c>
    </row>
    <row r="402" s="2" customFormat="1">
      <c r="A402" s="39"/>
      <c r="B402" s="40"/>
      <c r="C402" s="41"/>
      <c r="D402" s="218" t="s">
        <v>145</v>
      </c>
      <c r="E402" s="41"/>
      <c r="F402" s="219" t="s">
        <v>592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145</v>
      </c>
      <c r="AU402" s="18" t="s">
        <v>81</v>
      </c>
    </row>
    <row r="403" s="14" customFormat="1">
      <c r="A403" s="14"/>
      <c r="B403" s="234"/>
      <c r="C403" s="235"/>
      <c r="D403" s="225" t="s">
        <v>147</v>
      </c>
      <c r="E403" s="236" t="s">
        <v>19</v>
      </c>
      <c r="F403" s="237" t="s">
        <v>577</v>
      </c>
      <c r="G403" s="235"/>
      <c r="H403" s="238">
        <v>0.58599999999999997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4" t="s">
        <v>147</v>
      </c>
      <c r="AU403" s="244" t="s">
        <v>81</v>
      </c>
      <c r="AV403" s="14" t="s">
        <v>81</v>
      </c>
      <c r="AW403" s="14" t="s">
        <v>33</v>
      </c>
      <c r="AX403" s="14" t="s">
        <v>79</v>
      </c>
      <c r="AY403" s="244" t="s">
        <v>135</v>
      </c>
    </row>
    <row r="404" s="14" customFormat="1">
      <c r="A404" s="14"/>
      <c r="B404" s="234"/>
      <c r="C404" s="235"/>
      <c r="D404" s="225" t="s">
        <v>147</v>
      </c>
      <c r="E404" s="235"/>
      <c r="F404" s="237" t="s">
        <v>593</v>
      </c>
      <c r="G404" s="235"/>
      <c r="H404" s="238">
        <v>11.720000000000001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4" t="s">
        <v>147</v>
      </c>
      <c r="AU404" s="244" t="s">
        <v>81</v>
      </c>
      <c r="AV404" s="14" t="s">
        <v>81</v>
      </c>
      <c r="AW404" s="14" t="s">
        <v>4</v>
      </c>
      <c r="AX404" s="14" t="s">
        <v>79</v>
      </c>
      <c r="AY404" s="244" t="s">
        <v>135</v>
      </c>
    </row>
    <row r="405" s="12" customFormat="1" ht="22.8" customHeight="1">
      <c r="A405" s="12"/>
      <c r="B405" s="189"/>
      <c r="C405" s="190"/>
      <c r="D405" s="191" t="s">
        <v>70</v>
      </c>
      <c r="E405" s="203" t="s">
        <v>594</v>
      </c>
      <c r="F405" s="203" t="s">
        <v>595</v>
      </c>
      <c r="G405" s="190"/>
      <c r="H405" s="190"/>
      <c r="I405" s="193"/>
      <c r="J405" s="204">
        <f>BK405</f>
        <v>0</v>
      </c>
      <c r="K405" s="190"/>
      <c r="L405" s="195"/>
      <c r="M405" s="196"/>
      <c r="N405" s="197"/>
      <c r="O405" s="197"/>
      <c r="P405" s="198">
        <f>SUM(P406:P411)</f>
        <v>0</v>
      </c>
      <c r="Q405" s="197"/>
      <c r="R405" s="198">
        <f>SUM(R406:R411)</f>
        <v>5.1429999999999998</v>
      </c>
      <c r="S405" s="197"/>
      <c r="T405" s="199">
        <f>SUM(T406:T411)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0" t="s">
        <v>81</v>
      </c>
      <c r="AT405" s="201" t="s">
        <v>70</v>
      </c>
      <c r="AU405" s="201" t="s">
        <v>79</v>
      </c>
      <c r="AY405" s="200" t="s">
        <v>135</v>
      </c>
      <c r="BK405" s="202">
        <f>SUM(BK406:BK411)</f>
        <v>0</v>
      </c>
    </row>
    <row r="406" s="2" customFormat="1" ht="24.15" customHeight="1">
      <c r="A406" s="39"/>
      <c r="B406" s="40"/>
      <c r="C406" s="205" t="s">
        <v>596</v>
      </c>
      <c r="D406" s="205" t="s">
        <v>138</v>
      </c>
      <c r="E406" s="206" t="s">
        <v>597</v>
      </c>
      <c r="F406" s="207" t="s">
        <v>598</v>
      </c>
      <c r="G406" s="208" t="s">
        <v>356</v>
      </c>
      <c r="H406" s="209">
        <v>1</v>
      </c>
      <c r="I406" s="210"/>
      <c r="J406" s="211">
        <f>ROUND(I406*H406,2)</f>
        <v>0</v>
      </c>
      <c r="K406" s="207" t="s">
        <v>357</v>
      </c>
      <c r="L406" s="45"/>
      <c r="M406" s="212" t="s">
        <v>19</v>
      </c>
      <c r="N406" s="213" t="s">
        <v>42</v>
      </c>
      <c r="O406" s="85"/>
      <c r="P406" s="214">
        <f>O406*H406</f>
        <v>0</v>
      </c>
      <c r="Q406" s="214">
        <v>0.10000000000000001</v>
      </c>
      <c r="R406" s="214">
        <f>Q406*H406</f>
        <v>0.10000000000000001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234</v>
      </c>
      <c r="AT406" s="216" t="s">
        <v>138</v>
      </c>
      <c r="AU406" s="216" t="s">
        <v>81</v>
      </c>
      <c r="AY406" s="18" t="s">
        <v>135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79</v>
      </c>
      <c r="BK406" s="217">
        <f>ROUND(I406*H406,2)</f>
        <v>0</v>
      </c>
      <c r="BL406" s="18" t="s">
        <v>234</v>
      </c>
      <c r="BM406" s="216" t="s">
        <v>599</v>
      </c>
    </row>
    <row r="407" s="13" customFormat="1">
      <c r="A407" s="13"/>
      <c r="B407" s="223"/>
      <c r="C407" s="224"/>
      <c r="D407" s="225" t="s">
        <v>147</v>
      </c>
      <c r="E407" s="226" t="s">
        <v>19</v>
      </c>
      <c r="F407" s="227" t="s">
        <v>148</v>
      </c>
      <c r="G407" s="224"/>
      <c r="H407" s="226" t="s">
        <v>19</v>
      </c>
      <c r="I407" s="228"/>
      <c r="J407" s="224"/>
      <c r="K407" s="224"/>
      <c r="L407" s="229"/>
      <c r="M407" s="230"/>
      <c r="N407" s="231"/>
      <c r="O407" s="231"/>
      <c r="P407" s="231"/>
      <c r="Q407" s="231"/>
      <c r="R407" s="231"/>
      <c r="S407" s="231"/>
      <c r="T407" s="23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3" t="s">
        <v>147</v>
      </c>
      <c r="AU407" s="233" t="s">
        <v>81</v>
      </c>
      <c r="AV407" s="13" t="s">
        <v>79</v>
      </c>
      <c r="AW407" s="13" t="s">
        <v>33</v>
      </c>
      <c r="AX407" s="13" t="s">
        <v>71</v>
      </c>
      <c r="AY407" s="233" t="s">
        <v>135</v>
      </c>
    </row>
    <row r="408" s="14" customFormat="1">
      <c r="A408" s="14"/>
      <c r="B408" s="234"/>
      <c r="C408" s="235"/>
      <c r="D408" s="225" t="s">
        <v>147</v>
      </c>
      <c r="E408" s="236" t="s">
        <v>19</v>
      </c>
      <c r="F408" s="237" t="s">
        <v>79</v>
      </c>
      <c r="G408" s="235"/>
      <c r="H408" s="238">
        <v>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4" t="s">
        <v>147</v>
      </c>
      <c r="AU408" s="244" t="s">
        <v>81</v>
      </c>
      <c r="AV408" s="14" t="s">
        <v>81</v>
      </c>
      <c r="AW408" s="14" t="s">
        <v>33</v>
      </c>
      <c r="AX408" s="14" t="s">
        <v>79</v>
      </c>
      <c r="AY408" s="244" t="s">
        <v>135</v>
      </c>
    </row>
    <row r="409" s="2" customFormat="1" ht="24.15" customHeight="1">
      <c r="A409" s="39"/>
      <c r="B409" s="40"/>
      <c r="C409" s="205" t="s">
        <v>600</v>
      </c>
      <c r="D409" s="205" t="s">
        <v>138</v>
      </c>
      <c r="E409" s="206" t="s">
        <v>601</v>
      </c>
      <c r="F409" s="207" t="s">
        <v>602</v>
      </c>
      <c r="G409" s="208" t="s">
        <v>356</v>
      </c>
      <c r="H409" s="209">
        <v>50.43</v>
      </c>
      <c r="I409" s="210"/>
      <c r="J409" s="211">
        <f>ROUND(I409*H409,2)</f>
        <v>0</v>
      </c>
      <c r="K409" s="207" t="s">
        <v>357</v>
      </c>
      <c r="L409" s="45"/>
      <c r="M409" s="212" t="s">
        <v>19</v>
      </c>
      <c r="N409" s="213" t="s">
        <v>42</v>
      </c>
      <c r="O409" s="85"/>
      <c r="P409" s="214">
        <f>O409*H409</f>
        <v>0</v>
      </c>
      <c r="Q409" s="214">
        <v>0.10000000000000001</v>
      </c>
      <c r="R409" s="214">
        <f>Q409*H409</f>
        <v>5.0430000000000001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234</v>
      </c>
      <c r="AT409" s="216" t="s">
        <v>138</v>
      </c>
      <c r="AU409" s="216" t="s">
        <v>81</v>
      </c>
      <c r="AY409" s="18" t="s">
        <v>135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79</v>
      </c>
      <c r="BK409" s="217">
        <f>ROUND(I409*H409,2)</f>
        <v>0</v>
      </c>
      <c r="BL409" s="18" t="s">
        <v>234</v>
      </c>
      <c r="BM409" s="216" t="s">
        <v>603</v>
      </c>
    </row>
    <row r="410" s="13" customFormat="1">
      <c r="A410" s="13"/>
      <c r="B410" s="223"/>
      <c r="C410" s="224"/>
      <c r="D410" s="225" t="s">
        <v>147</v>
      </c>
      <c r="E410" s="226" t="s">
        <v>19</v>
      </c>
      <c r="F410" s="227" t="s">
        <v>148</v>
      </c>
      <c r="G410" s="224"/>
      <c r="H410" s="226" t="s">
        <v>19</v>
      </c>
      <c r="I410" s="228"/>
      <c r="J410" s="224"/>
      <c r="K410" s="224"/>
      <c r="L410" s="229"/>
      <c r="M410" s="230"/>
      <c r="N410" s="231"/>
      <c r="O410" s="231"/>
      <c r="P410" s="231"/>
      <c r="Q410" s="231"/>
      <c r="R410" s="231"/>
      <c r="S410" s="231"/>
      <c r="T410" s="23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3" t="s">
        <v>147</v>
      </c>
      <c r="AU410" s="233" t="s">
        <v>81</v>
      </c>
      <c r="AV410" s="13" t="s">
        <v>79</v>
      </c>
      <c r="AW410" s="13" t="s">
        <v>33</v>
      </c>
      <c r="AX410" s="13" t="s">
        <v>71</v>
      </c>
      <c r="AY410" s="233" t="s">
        <v>135</v>
      </c>
    </row>
    <row r="411" s="14" customFormat="1">
      <c r="A411" s="14"/>
      <c r="B411" s="234"/>
      <c r="C411" s="235"/>
      <c r="D411" s="225" t="s">
        <v>147</v>
      </c>
      <c r="E411" s="236" t="s">
        <v>19</v>
      </c>
      <c r="F411" s="237" t="s">
        <v>471</v>
      </c>
      <c r="G411" s="235"/>
      <c r="H411" s="238">
        <v>50.43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4" t="s">
        <v>147</v>
      </c>
      <c r="AU411" s="244" t="s">
        <v>81</v>
      </c>
      <c r="AV411" s="14" t="s">
        <v>81</v>
      </c>
      <c r="AW411" s="14" t="s">
        <v>33</v>
      </c>
      <c r="AX411" s="14" t="s">
        <v>79</v>
      </c>
      <c r="AY411" s="244" t="s">
        <v>135</v>
      </c>
    </row>
    <row r="412" s="12" customFormat="1" ht="22.8" customHeight="1">
      <c r="A412" s="12"/>
      <c r="B412" s="189"/>
      <c r="C412" s="190"/>
      <c r="D412" s="191" t="s">
        <v>70</v>
      </c>
      <c r="E412" s="203" t="s">
        <v>604</v>
      </c>
      <c r="F412" s="203" t="s">
        <v>605</v>
      </c>
      <c r="G412" s="190"/>
      <c r="H412" s="190"/>
      <c r="I412" s="193"/>
      <c r="J412" s="204">
        <f>BK412</f>
        <v>0</v>
      </c>
      <c r="K412" s="190"/>
      <c r="L412" s="195"/>
      <c r="M412" s="196"/>
      <c r="N412" s="197"/>
      <c r="O412" s="197"/>
      <c r="P412" s="198">
        <f>SUM(P413:P479)</f>
        <v>0</v>
      </c>
      <c r="Q412" s="197"/>
      <c r="R412" s="198">
        <f>SUM(R413:R479)</f>
        <v>0.59053370000000005</v>
      </c>
      <c r="S412" s="197"/>
      <c r="T412" s="199">
        <f>SUM(T413:T479)</f>
        <v>1.0078540599999999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0" t="s">
        <v>81</v>
      </c>
      <c r="AT412" s="201" t="s">
        <v>70</v>
      </c>
      <c r="AU412" s="201" t="s">
        <v>79</v>
      </c>
      <c r="AY412" s="200" t="s">
        <v>135</v>
      </c>
      <c r="BK412" s="202">
        <f>SUM(BK413:BK479)</f>
        <v>0</v>
      </c>
    </row>
    <row r="413" s="2" customFormat="1" ht="16.5" customHeight="1">
      <c r="A413" s="39"/>
      <c r="B413" s="40"/>
      <c r="C413" s="205" t="s">
        <v>606</v>
      </c>
      <c r="D413" s="205" t="s">
        <v>138</v>
      </c>
      <c r="E413" s="206" t="s">
        <v>607</v>
      </c>
      <c r="F413" s="207" t="s">
        <v>608</v>
      </c>
      <c r="G413" s="208" t="s">
        <v>141</v>
      </c>
      <c r="H413" s="209">
        <v>11.698</v>
      </c>
      <c r="I413" s="210"/>
      <c r="J413" s="211">
        <f>ROUND(I413*H413,2)</f>
        <v>0</v>
      </c>
      <c r="K413" s="207" t="s">
        <v>142</v>
      </c>
      <c r="L413" s="45"/>
      <c r="M413" s="212" t="s">
        <v>19</v>
      </c>
      <c r="N413" s="213" t="s">
        <v>42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234</v>
      </c>
      <c r="AT413" s="216" t="s">
        <v>138</v>
      </c>
      <c r="AU413" s="216" t="s">
        <v>81</v>
      </c>
      <c r="AY413" s="18" t="s">
        <v>135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79</v>
      </c>
      <c r="BK413" s="217">
        <f>ROUND(I413*H413,2)</f>
        <v>0</v>
      </c>
      <c r="BL413" s="18" t="s">
        <v>234</v>
      </c>
      <c r="BM413" s="216" t="s">
        <v>609</v>
      </c>
    </row>
    <row r="414" s="2" customFormat="1">
      <c r="A414" s="39"/>
      <c r="B414" s="40"/>
      <c r="C414" s="41"/>
      <c r="D414" s="218" t="s">
        <v>145</v>
      </c>
      <c r="E414" s="41"/>
      <c r="F414" s="219" t="s">
        <v>610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145</v>
      </c>
      <c r="AU414" s="18" t="s">
        <v>81</v>
      </c>
    </row>
    <row r="415" s="13" customFormat="1">
      <c r="A415" s="13"/>
      <c r="B415" s="223"/>
      <c r="C415" s="224"/>
      <c r="D415" s="225" t="s">
        <v>147</v>
      </c>
      <c r="E415" s="226" t="s">
        <v>19</v>
      </c>
      <c r="F415" s="227" t="s">
        <v>148</v>
      </c>
      <c r="G415" s="224"/>
      <c r="H415" s="226" t="s">
        <v>19</v>
      </c>
      <c r="I415" s="228"/>
      <c r="J415" s="224"/>
      <c r="K415" s="224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147</v>
      </c>
      <c r="AU415" s="233" t="s">
        <v>81</v>
      </c>
      <c r="AV415" s="13" t="s">
        <v>79</v>
      </c>
      <c r="AW415" s="13" t="s">
        <v>33</v>
      </c>
      <c r="AX415" s="13" t="s">
        <v>71</v>
      </c>
      <c r="AY415" s="233" t="s">
        <v>135</v>
      </c>
    </row>
    <row r="416" s="14" customFormat="1">
      <c r="A416" s="14"/>
      <c r="B416" s="234"/>
      <c r="C416" s="235"/>
      <c r="D416" s="225" t="s">
        <v>147</v>
      </c>
      <c r="E416" s="236" t="s">
        <v>19</v>
      </c>
      <c r="F416" s="237" t="s">
        <v>409</v>
      </c>
      <c r="G416" s="235"/>
      <c r="H416" s="238">
        <v>9.3219999999999992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4" t="s">
        <v>147</v>
      </c>
      <c r="AU416" s="244" t="s">
        <v>81</v>
      </c>
      <c r="AV416" s="14" t="s">
        <v>81</v>
      </c>
      <c r="AW416" s="14" t="s">
        <v>33</v>
      </c>
      <c r="AX416" s="14" t="s">
        <v>71</v>
      </c>
      <c r="AY416" s="244" t="s">
        <v>135</v>
      </c>
    </row>
    <row r="417" s="14" customFormat="1">
      <c r="A417" s="14"/>
      <c r="B417" s="234"/>
      <c r="C417" s="235"/>
      <c r="D417" s="225" t="s">
        <v>147</v>
      </c>
      <c r="E417" s="236" t="s">
        <v>19</v>
      </c>
      <c r="F417" s="237" t="s">
        <v>611</v>
      </c>
      <c r="G417" s="235"/>
      <c r="H417" s="238">
        <v>2.3759999999999999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4" t="s">
        <v>147</v>
      </c>
      <c r="AU417" s="244" t="s">
        <v>81</v>
      </c>
      <c r="AV417" s="14" t="s">
        <v>81</v>
      </c>
      <c r="AW417" s="14" t="s">
        <v>33</v>
      </c>
      <c r="AX417" s="14" t="s">
        <v>71</v>
      </c>
      <c r="AY417" s="244" t="s">
        <v>135</v>
      </c>
    </row>
    <row r="418" s="15" customFormat="1">
      <c r="A418" s="15"/>
      <c r="B418" s="245"/>
      <c r="C418" s="246"/>
      <c r="D418" s="225" t="s">
        <v>147</v>
      </c>
      <c r="E418" s="247" t="s">
        <v>19</v>
      </c>
      <c r="F418" s="248" t="s">
        <v>151</v>
      </c>
      <c r="G418" s="246"/>
      <c r="H418" s="249">
        <v>11.697999999999999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5" t="s">
        <v>147</v>
      </c>
      <c r="AU418" s="255" t="s">
        <v>81</v>
      </c>
      <c r="AV418" s="15" t="s">
        <v>143</v>
      </c>
      <c r="AW418" s="15" t="s">
        <v>33</v>
      </c>
      <c r="AX418" s="15" t="s">
        <v>79</v>
      </c>
      <c r="AY418" s="255" t="s">
        <v>135</v>
      </c>
    </row>
    <row r="419" s="2" customFormat="1" ht="16.5" customHeight="1">
      <c r="A419" s="39"/>
      <c r="B419" s="40"/>
      <c r="C419" s="205" t="s">
        <v>612</v>
      </c>
      <c r="D419" s="205" t="s">
        <v>138</v>
      </c>
      <c r="E419" s="206" t="s">
        <v>613</v>
      </c>
      <c r="F419" s="207" t="s">
        <v>614</v>
      </c>
      <c r="G419" s="208" t="s">
        <v>141</v>
      </c>
      <c r="H419" s="209">
        <v>16.484000000000002</v>
      </c>
      <c r="I419" s="210"/>
      <c r="J419" s="211">
        <f>ROUND(I419*H419,2)</f>
        <v>0</v>
      </c>
      <c r="K419" s="207" t="s">
        <v>142</v>
      </c>
      <c r="L419" s="45"/>
      <c r="M419" s="212" t="s">
        <v>19</v>
      </c>
      <c r="N419" s="213" t="s">
        <v>42</v>
      </c>
      <c r="O419" s="85"/>
      <c r="P419" s="214">
        <f>O419*H419</f>
        <v>0</v>
      </c>
      <c r="Q419" s="214">
        <v>0.00029999999999999997</v>
      </c>
      <c r="R419" s="214">
        <f>Q419*H419</f>
        <v>0.0049452000000000003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234</v>
      </c>
      <c r="AT419" s="216" t="s">
        <v>138</v>
      </c>
      <c r="AU419" s="216" t="s">
        <v>81</v>
      </c>
      <c r="AY419" s="18" t="s">
        <v>135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79</v>
      </c>
      <c r="BK419" s="217">
        <f>ROUND(I419*H419,2)</f>
        <v>0</v>
      </c>
      <c r="BL419" s="18" t="s">
        <v>234</v>
      </c>
      <c r="BM419" s="216" t="s">
        <v>615</v>
      </c>
    </row>
    <row r="420" s="2" customFormat="1">
      <c r="A420" s="39"/>
      <c r="B420" s="40"/>
      <c r="C420" s="41"/>
      <c r="D420" s="218" t="s">
        <v>145</v>
      </c>
      <c r="E420" s="41"/>
      <c r="F420" s="219" t="s">
        <v>616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145</v>
      </c>
      <c r="AU420" s="18" t="s">
        <v>81</v>
      </c>
    </row>
    <row r="421" s="13" customFormat="1">
      <c r="A421" s="13"/>
      <c r="B421" s="223"/>
      <c r="C421" s="224"/>
      <c r="D421" s="225" t="s">
        <v>147</v>
      </c>
      <c r="E421" s="226" t="s">
        <v>19</v>
      </c>
      <c r="F421" s="227" t="s">
        <v>148</v>
      </c>
      <c r="G421" s="224"/>
      <c r="H421" s="226" t="s">
        <v>19</v>
      </c>
      <c r="I421" s="228"/>
      <c r="J421" s="224"/>
      <c r="K421" s="224"/>
      <c r="L421" s="229"/>
      <c r="M421" s="230"/>
      <c r="N421" s="231"/>
      <c r="O421" s="231"/>
      <c r="P421" s="231"/>
      <c r="Q421" s="231"/>
      <c r="R421" s="231"/>
      <c r="S421" s="231"/>
      <c r="T421" s="23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3" t="s">
        <v>147</v>
      </c>
      <c r="AU421" s="233" t="s">
        <v>81</v>
      </c>
      <c r="AV421" s="13" t="s">
        <v>79</v>
      </c>
      <c r="AW421" s="13" t="s">
        <v>33</v>
      </c>
      <c r="AX421" s="13" t="s">
        <v>71</v>
      </c>
      <c r="AY421" s="233" t="s">
        <v>135</v>
      </c>
    </row>
    <row r="422" s="14" customFormat="1">
      <c r="A422" s="14"/>
      <c r="B422" s="234"/>
      <c r="C422" s="235"/>
      <c r="D422" s="225" t="s">
        <v>147</v>
      </c>
      <c r="E422" s="236" t="s">
        <v>19</v>
      </c>
      <c r="F422" s="237" t="s">
        <v>409</v>
      </c>
      <c r="G422" s="235"/>
      <c r="H422" s="238">
        <v>9.3219999999999992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4" t="s">
        <v>147</v>
      </c>
      <c r="AU422" s="244" t="s">
        <v>81</v>
      </c>
      <c r="AV422" s="14" t="s">
        <v>81</v>
      </c>
      <c r="AW422" s="14" t="s">
        <v>33</v>
      </c>
      <c r="AX422" s="14" t="s">
        <v>71</v>
      </c>
      <c r="AY422" s="244" t="s">
        <v>135</v>
      </c>
    </row>
    <row r="423" s="14" customFormat="1">
      <c r="A423" s="14"/>
      <c r="B423" s="234"/>
      <c r="C423" s="235"/>
      <c r="D423" s="225" t="s">
        <v>147</v>
      </c>
      <c r="E423" s="236" t="s">
        <v>19</v>
      </c>
      <c r="F423" s="237" t="s">
        <v>617</v>
      </c>
      <c r="G423" s="235"/>
      <c r="H423" s="238">
        <v>4.7519999999999998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4" t="s">
        <v>147</v>
      </c>
      <c r="AU423" s="244" t="s">
        <v>81</v>
      </c>
      <c r="AV423" s="14" t="s">
        <v>81</v>
      </c>
      <c r="AW423" s="14" t="s">
        <v>33</v>
      </c>
      <c r="AX423" s="14" t="s">
        <v>71</v>
      </c>
      <c r="AY423" s="244" t="s">
        <v>135</v>
      </c>
    </row>
    <row r="424" s="14" customFormat="1">
      <c r="A424" s="14"/>
      <c r="B424" s="234"/>
      <c r="C424" s="235"/>
      <c r="D424" s="225" t="s">
        <v>147</v>
      </c>
      <c r="E424" s="236" t="s">
        <v>19</v>
      </c>
      <c r="F424" s="237" t="s">
        <v>618</v>
      </c>
      <c r="G424" s="235"/>
      <c r="H424" s="238">
        <v>2.4100000000000001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4" t="s">
        <v>147</v>
      </c>
      <c r="AU424" s="244" t="s">
        <v>81</v>
      </c>
      <c r="AV424" s="14" t="s">
        <v>81</v>
      </c>
      <c r="AW424" s="14" t="s">
        <v>33</v>
      </c>
      <c r="AX424" s="14" t="s">
        <v>71</v>
      </c>
      <c r="AY424" s="244" t="s">
        <v>135</v>
      </c>
    </row>
    <row r="425" s="15" customFormat="1">
      <c r="A425" s="15"/>
      <c r="B425" s="245"/>
      <c r="C425" s="246"/>
      <c r="D425" s="225" t="s">
        <v>147</v>
      </c>
      <c r="E425" s="247" t="s">
        <v>19</v>
      </c>
      <c r="F425" s="248" t="s">
        <v>151</v>
      </c>
      <c r="G425" s="246"/>
      <c r="H425" s="249">
        <v>16.483999999999998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5" t="s">
        <v>147</v>
      </c>
      <c r="AU425" s="255" t="s">
        <v>81</v>
      </c>
      <c r="AV425" s="15" t="s">
        <v>143</v>
      </c>
      <c r="AW425" s="15" t="s">
        <v>33</v>
      </c>
      <c r="AX425" s="15" t="s">
        <v>79</v>
      </c>
      <c r="AY425" s="255" t="s">
        <v>135</v>
      </c>
    </row>
    <row r="426" s="2" customFormat="1" ht="24.15" customHeight="1">
      <c r="A426" s="39"/>
      <c r="B426" s="40"/>
      <c r="C426" s="205" t="s">
        <v>619</v>
      </c>
      <c r="D426" s="205" t="s">
        <v>138</v>
      </c>
      <c r="E426" s="206" t="s">
        <v>620</v>
      </c>
      <c r="F426" s="207" t="s">
        <v>621</v>
      </c>
      <c r="G426" s="208" t="s">
        <v>141</v>
      </c>
      <c r="H426" s="209">
        <v>11.698</v>
      </c>
      <c r="I426" s="210"/>
      <c r="J426" s="211">
        <f>ROUND(I426*H426,2)</f>
        <v>0</v>
      </c>
      <c r="K426" s="207" t="s">
        <v>142</v>
      </c>
      <c r="L426" s="45"/>
      <c r="M426" s="212" t="s">
        <v>19</v>
      </c>
      <c r="N426" s="213" t="s">
        <v>42</v>
      </c>
      <c r="O426" s="85"/>
      <c r="P426" s="214">
        <f>O426*H426</f>
        <v>0</v>
      </c>
      <c r="Q426" s="214">
        <v>0.014999999999999999</v>
      </c>
      <c r="R426" s="214">
        <f>Q426*H426</f>
        <v>0.17546999999999999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234</v>
      </c>
      <c r="AT426" s="216" t="s">
        <v>138</v>
      </c>
      <c r="AU426" s="216" t="s">
        <v>81</v>
      </c>
      <c r="AY426" s="18" t="s">
        <v>135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79</v>
      </c>
      <c r="BK426" s="217">
        <f>ROUND(I426*H426,2)</f>
        <v>0</v>
      </c>
      <c r="BL426" s="18" t="s">
        <v>234</v>
      </c>
      <c r="BM426" s="216" t="s">
        <v>622</v>
      </c>
    </row>
    <row r="427" s="2" customFormat="1">
      <c r="A427" s="39"/>
      <c r="B427" s="40"/>
      <c r="C427" s="41"/>
      <c r="D427" s="218" t="s">
        <v>145</v>
      </c>
      <c r="E427" s="41"/>
      <c r="F427" s="219" t="s">
        <v>623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145</v>
      </c>
      <c r="AU427" s="18" t="s">
        <v>81</v>
      </c>
    </row>
    <row r="428" s="13" customFormat="1">
      <c r="A428" s="13"/>
      <c r="B428" s="223"/>
      <c r="C428" s="224"/>
      <c r="D428" s="225" t="s">
        <v>147</v>
      </c>
      <c r="E428" s="226" t="s">
        <v>19</v>
      </c>
      <c r="F428" s="227" t="s">
        <v>148</v>
      </c>
      <c r="G428" s="224"/>
      <c r="H428" s="226" t="s">
        <v>19</v>
      </c>
      <c r="I428" s="228"/>
      <c r="J428" s="224"/>
      <c r="K428" s="224"/>
      <c r="L428" s="229"/>
      <c r="M428" s="230"/>
      <c r="N428" s="231"/>
      <c r="O428" s="231"/>
      <c r="P428" s="231"/>
      <c r="Q428" s="231"/>
      <c r="R428" s="231"/>
      <c r="S428" s="231"/>
      <c r="T428" s="23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3" t="s">
        <v>147</v>
      </c>
      <c r="AU428" s="233" t="s">
        <v>81</v>
      </c>
      <c r="AV428" s="13" t="s">
        <v>79</v>
      </c>
      <c r="AW428" s="13" t="s">
        <v>33</v>
      </c>
      <c r="AX428" s="13" t="s">
        <v>71</v>
      </c>
      <c r="AY428" s="233" t="s">
        <v>135</v>
      </c>
    </row>
    <row r="429" s="14" customFormat="1">
      <c r="A429" s="14"/>
      <c r="B429" s="234"/>
      <c r="C429" s="235"/>
      <c r="D429" s="225" t="s">
        <v>147</v>
      </c>
      <c r="E429" s="236" t="s">
        <v>19</v>
      </c>
      <c r="F429" s="237" t="s">
        <v>409</v>
      </c>
      <c r="G429" s="235"/>
      <c r="H429" s="238">
        <v>9.3219999999999992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4" t="s">
        <v>147</v>
      </c>
      <c r="AU429" s="244" t="s">
        <v>81</v>
      </c>
      <c r="AV429" s="14" t="s">
        <v>81</v>
      </c>
      <c r="AW429" s="14" t="s">
        <v>33</v>
      </c>
      <c r="AX429" s="14" t="s">
        <v>71</v>
      </c>
      <c r="AY429" s="244" t="s">
        <v>135</v>
      </c>
    </row>
    <row r="430" s="14" customFormat="1">
      <c r="A430" s="14"/>
      <c r="B430" s="234"/>
      <c r="C430" s="235"/>
      <c r="D430" s="225" t="s">
        <v>147</v>
      </c>
      <c r="E430" s="236" t="s">
        <v>19</v>
      </c>
      <c r="F430" s="237" t="s">
        <v>611</v>
      </c>
      <c r="G430" s="235"/>
      <c r="H430" s="238">
        <v>2.3759999999999999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4" t="s">
        <v>147</v>
      </c>
      <c r="AU430" s="244" t="s">
        <v>81</v>
      </c>
      <c r="AV430" s="14" t="s">
        <v>81</v>
      </c>
      <c r="AW430" s="14" t="s">
        <v>33</v>
      </c>
      <c r="AX430" s="14" t="s">
        <v>71</v>
      </c>
      <c r="AY430" s="244" t="s">
        <v>135</v>
      </c>
    </row>
    <row r="431" s="15" customFormat="1">
      <c r="A431" s="15"/>
      <c r="B431" s="245"/>
      <c r="C431" s="246"/>
      <c r="D431" s="225" t="s">
        <v>147</v>
      </c>
      <c r="E431" s="247" t="s">
        <v>19</v>
      </c>
      <c r="F431" s="248" t="s">
        <v>151</v>
      </c>
      <c r="G431" s="246"/>
      <c r="H431" s="249">
        <v>11.697999999999999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5" t="s">
        <v>147</v>
      </c>
      <c r="AU431" s="255" t="s">
        <v>81</v>
      </c>
      <c r="AV431" s="15" t="s">
        <v>143</v>
      </c>
      <c r="AW431" s="15" t="s">
        <v>33</v>
      </c>
      <c r="AX431" s="15" t="s">
        <v>79</v>
      </c>
      <c r="AY431" s="255" t="s">
        <v>135</v>
      </c>
    </row>
    <row r="432" s="2" customFormat="1" ht="21.75" customHeight="1">
      <c r="A432" s="39"/>
      <c r="B432" s="40"/>
      <c r="C432" s="205" t="s">
        <v>624</v>
      </c>
      <c r="D432" s="205" t="s">
        <v>138</v>
      </c>
      <c r="E432" s="206" t="s">
        <v>625</v>
      </c>
      <c r="F432" s="207" t="s">
        <v>626</v>
      </c>
      <c r="G432" s="208" t="s">
        <v>627</v>
      </c>
      <c r="H432" s="209">
        <v>25.98</v>
      </c>
      <c r="I432" s="210"/>
      <c r="J432" s="211">
        <f>ROUND(I432*H432,2)</f>
        <v>0</v>
      </c>
      <c r="K432" s="207" t="s">
        <v>142</v>
      </c>
      <c r="L432" s="45"/>
      <c r="M432" s="212" t="s">
        <v>19</v>
      </c>
      <c r="N432" s="213" t="s">
        <v>42</v>
      </c>
      <c r="O432" s="85"/>
      <c r="P432" s="214">
        <f>O432*H432</f>
        <v>0</v>
      </c>
      <c r="Q432" s="214">
        <v>0.00058</v>
      </c>
      <c r="R432" s="214">
        <f>Q432*H432</f>
        <v>0.015068400000000001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234</v>
      </c>
      <c r="AT432" s="216" t="s">
        <v>138</v>
      </c>
      <c r="AU432" s="216" t="s">
        <v>81</v>
      </c>
      <c r="AY432" s="18" t="s">
        <v>135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79</v>
      </c>
      <c r="BK432" s="217">
        <f>ROUND(I432*H432,2)</f>
        <v>0</v>
      </c>
      <c r="BL432" s="18" t="s">
        <v>234</v>
      </c>
      <c r="BM432" s="216" t="s">
        <v>628</v>
      </c>
    </row>
    <row r="433" s="2" customFormat="1">
      <c r="A433" s="39"/>
      <c r="B433" s="40"/>
      <c r="C433" s="41"/>
      <c r="D433" s="218" t="s">
        <v>145</v>
      </c>
      <c r="E433" s="41"/>
      <c r="F433" s="219" t="s">
        <v>629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145</v>
      </c>
      <c r="AU433" s="18" t="s">
        <v>81</v>
      </c>
    </row>
    <row r="434" s="13" customFormat="1">
      <c r="A434" s="13"/>
      <c r="B434" s="223"/>
      <c r="C434" s="224"/>
      <c r="D434" s="225" t="s">
        <v>147</v>
      </c>
      <c r="E434" s="226" t="s">
        <v>19</v>
      </c>
      <c r="F434" s="227" t="s">
        <v>148</v>
      </c>
      <c r="G434" s="224"/>
      <c r="H434" s="226" t="s">
        <v>19</v>
      </c>
      <c r="I434" s="228"/>
      <c r="J434" s="224"/>
      <c r="K434" s="224"/>
      <c r="L434" s="229"/>
      <c r="M434" s="230"/>
      <c r="N434" s="231"/>
      <c r="O434" s="231"/>
      <c r="P434" s="231"/>
      <c r="Q434" s="231"/>
      <c r="R434" s="231"/>
      <c r="S434" s="231"/>
      <c r="T434" s="23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3" t="s">
        <v>147</v>
      </c>
      <c r="AU434" s="233" t="s">
        <v>81</v>
      </c>
      <c r="AV434" s="13" t="s">
        <v>79</v>
      </c>
      <c r="AW434" s="13" t="s">
        <v>33</v>
      </c>
      <c r="AX434" s="13" t="s">
        <v>71</v>
      </c>
      <c r="AY434" s="233" t="s">
        <v>135</v>
      </c>
    </row>
    <row r="435" s="14" customFormat="1">
      <c r="A435" s="14"/>
      <c r="B435" s="234"/>
      <c r="C435" s="235"/>
      <c r="D435" s="225" t="s">
        <v>147</v>
      </c>
      <c r="E435" s="236" t="s">
        <v>19</v>
      </c>
      <c r="F435" s="237" t="s">
        <v>630</v>
      </c>
      <c r="G435" s="235"/>
      <c r="H435" s="238">
        <v>19.199999999999999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4" t="s">
        <v>147</v>
      </c>
      <c r="AU435" s="244" t="s">
        <v>81</v>
      </c>
      <c r="AV435" s="14" t="s">
        <v>81</v>
      </c>
      <c r="AW435" s="14" t="s">
        <v>33</v>
      </c>
      <c r="AX435" s="14" t="s">
        <v>71</v>
      </c>
      <c r="AY435" s="244" t="s">
        <v>135</v>
      </c>
    </row>
    <row r="436" s="14" customFormat="1">
      <c r="A436" s="14"/>
      <c r="B436" s="234"/>
      <c r="C436" s="235"/>
      <c r="D436" s="225" t="s">
        <v>147</v>
      </c>
      <c r="E436" s="236" t="s">
        <v>19</v>
      </c>
      <c r="F436" s="237" t="s">
        <v>631</v>
      </c>
      <c r="G436" s="235"/>
      <c r="H436" s="238">
        <v>6.7800000000000002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4" t="s">
        <v>147</v>
      </c>
      <c r="AU436" s="244" t="s">
        <v>81</v>
      </c>
      <c r="AV436" s="14" t="s">
        <v>81</v>
      </c>
      <c r="AW436" s="14" t="s">
        <v>33</v>
      </c>
      <c r="AX436" s="14" t="s">
        <v>71</v>
      </c>
      <c r="AY436" s="244" t="s">
        <v>135</v>
      </c>
    </row>
    <row r="437" s="15" customFormat="1">
      <c r="A437" s="15"/>
      <c r="B437" s="245"/>
      <c r="C437" s="246"/>
      <c r="D437" s="225" t="s">
        <v>147</v>
      </c>
      <c r="E437" s="247" t="s">
        <v>19</v>
      </c>
      <c r="F437" s="248" t="s">
        <v>151</v>
      </c>
      <c r="G437" s="246"/>
      <c r="H437" s="249">
        <v>25.98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5" t="s">
        <v>147</v>
      </c>
      <c r="AU437" s="255" t="s">
        <v>81</v>
      </c>
      <c r="AV437" s="15" t="s">
        <v>143</v>
      </c>
      <c r="AW437" s="15" t="s">
        <v>33</v>
      </c>
      <c r="AX437" s="15" t="s">
        <v>79</v>
      </c>
      <c r="AY437" s="255" t="s">
        <v>135</v>
      </c>
    </row>
    <row r="438" s="2" customFormat="1" ht="16.5" customHeight="1">
      <c r="A438" s="39"/>
      <c r="B438" s="40"/>
      <c r="C438" s="256" t="s">
        <v>632</v>
      </c>
      <c r="D438" s="256" t="s">
        <v>279</v>
      </c>
      <c r="E438" s="257" t="s">
        <v>633</v>
      </c>
      <c r="F438" s="258" t="s">
        <v>634</v>
      </c>
      <c r="G438" s="259" t="s">
        <v>141</v>
      </c>
      <c r="H438" s="260">
        <v>2.8580000000000001</v>
      </c>
      <c r="I438" s="261"/>
      <c r="J438" s="262">
        <f>ROUND(I438*H438,2)</f>
        <v>0</v>
      </c>
      <c r="K438" s="258" t="s">
        <v>142</v>
      </c>
      <c r="L438" s="263"/>
      <c r="M438" s="264" t="s">
        <v>19</v>
      </c>
      <c r="N438" s="265" t="s">
        <v>42</v>
      </c>
      <c r="O438" s="85"/>
      <c r="P438" s="214">
        <f>O438*H438</f>
        <v>0</v>
      </c>
      <c r="Q438" s="214">
        <v>0.021000000000000001</v>
      </c>
      <c r="R438" s="214">
        <f>Q438*H438</f>
        <v>0.060018000000000009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333</v>
      </c>
      <c r="AT438" s="216" t="s">
        <v>279</v>
      </c>
      <c r="AU438" s="216" t="s">
        <v>81</v>
      </c>
      <c r="AY438" s="18" t="s">
        <v>135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79</v>
      </c>
      <c r="BK438" s="217">
        <f>ROUND(I438*H438,2)</f>
        <v>0</v>
      </c>
      <c r="BL438" s="18" t="s">
        <v>234</v>
      </c>
      <c r="BM438" s="216" t="s">
        <v>635</v>
      </c>
    </row>
    <row r="439" s="14" customFormat="1">
      <c r="A439" s="14"/>
      <c r="B439" s="234"/>
      <c r="C439" s="235"/>
      <c r="D439" s="225" t="s">
        <v>147</v>
      </c>
      <c r="E439" s="236" t="s">
        <v>19</v>
      </c>
      <c r="F439" s="237" t="s">
        <v>636</v>
      </c>
      <c r="G439" s="235"/>
      <c r="H439" s="238">
        <v>2.5979999999999999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4" t="s">
        <v>147</v>
      </c>
      <c r="AU439" s="244" t="s">
        <v>81</v>
      </c>
      <c r="AV439" s="14" t="s">
        <v>81</v>
      </c>
      <c r="AW439" s="14" t="s">
        <v>33</v>
      </c>
      <c r="AX439" s="14" t="s">
        <v>79</v>
      </c>
      <c r="AY439" s="244" t="s">
        <v>135</v>
      </c>
    </row>
    <row r="440" s="14" customFormat="1">
      <c r="A440" s="14"/>
      <c r="B440" s="234"/>
      <c r="C440" s="235"/>
      <c r="D440" s="225" t="s">
        <v>147</v>
      </c>
      <c r="E440" s="235"/>
      <c r="F440" s="237" t="s">
        <v>637</v>
      </c>
      <c r="G440" s="235"/>
      <c r="H440" s="238">
        <v>2.8580000000000001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4" t="s">
        <v>147</v>
      </c>
      <c r="AU440" s="244" t="s">
        <v>81</v>
      </c>
      <c r="AV440" s="14" t="s">
        <v>81</v>
      </c>
      <c r="AW440" s="14" t="s">
        <v>4</v>
      </c>
      <c r="AX440" s="14" t="s">
        <v>79</v>
      </c>
      <c r="AY440" s="244" t="s">
        <v>135</v>
      </c>
    </row>
    <row r="441" s="2" customFormat="1" ht="16.5" customHeight="1">
      <c r="A441" s="39"/>
      <c r="B441" s="40"/>
      <c r="C441" s="205" t="s">
        <v>638</v>
      </c>
      <c r="D441" s="205" t="s">
        <v>138</v>
      </c>
      <c r="E441" s="206" t="s">
        <v>639</v>
      </c>
      <c r="F441" s="207" t="s">
        <v>640</v>
      </c>
      <c r="G441" s="208" t="s">
        <v>141</v>
      </c>
      <c r="H441" s="209">
        <v>12.118</v>
      </c>
      <c r="I441" s="210"/>
      <c r="J441" s="211">
        <f>ROUND(I441*H441,2)</f>
        <v>0</v>
      </c>
      <c r="K441" s="207" t="s">
        <v>142</v>
      </c>
      <c r="L441" s="45"/>
      <c r="M441" s="212" t="s">
        <v>19</v>
      </c>
      <c r="N441" s="213" t="s">
        <v>42</v>
      </c>
      <c r="O441" s="85"/>
      <c r="P441" s="214">
        <f>O441*H441</f>
        <v>0</v>
      </c>
      <c r="Q441" s="214">
        <v>0</v>
      </c>
      <c r="R441" s="214">
        <f>Q441*H441</f>
        <v>0</v>
      </c>
      <c r="S441" s="214">
        <v>0.083169999999999994</v>
      </c>
      <c r="T441" s="215">
        <f>S441*H441</f>
        <v>1.0078540599999999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234</v>
      </c>
      <c r="AT441" s="216" t="s">
        <v>138</v>
      </c>
      <c r="AU441" s="216" t="s">
        <v>81</v>
      </c>
      <c r="AY441" s="18" t="s">
        <v>135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79</v>
      </c>
      <c r="BK441" s="217">
        <f>ROUND(I441*H441,2)</f>
        <v>0</v>
      </c>
      <c r="BL441" s="18" t="s">
        <v>234</v>
      </c>
      <c r="BM441" s="216" t="s">
        <v>641</v>
      </c>
    </row>
    <row r="442" s="2" customFormat="1">
      <c r="A442" s="39"/>
      <c r="B442" s="40"/>
      <c r="C442" s="41"/>
      <c r="D442" s="218" t="s">
        <v>145</v>
      </c>
      <c r="E442" s="41"/>
      <c r="F442" s="219" t="s">
        <v>642</v>
      </c>
      <c r="G442" s="41"/>
      <c r="H442" s="41"/>
      <c r="I442" s="220"/>
      <c r="J442" s="41"/>
      <c r="K442" s="41"/>
      <c r="L442" s="45"/>
      <c r="M442" s="221"/>
      <c r="N442" s="222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145</v>
      </c>
      <c r="AU442" s="18" t="s">
        <v>81</v>
      </c>
    </row>
    <row r="443" s="13" customFormat="1">
      <c r="A443" s="13"/>
      <c r="B443" s="223"/>
      <c r="C443" s="224"/>
      <c r="D443" s="225" t="s">
        <v>147</v>
      </c>
      <c r="E443" s="226" t="s">
        <v>19</v>
      </c>
      <c r="F443" s="227" t="s">
        <v>245</v>
      </c>
      <c r="G443" s="224"/>
      <c r="H443" s="226" t="s">
        <v>19</v>
      </c>
      <c r="I443" s="228"/>
      <c r="J443" s="224"/>
      <c r="K443" s="224"/>
      <c r="L443" s="229"/>
      <c r="M443" s="230"/>
      <c r="N443" s="231"/>
      <c r="O443" s="231"/>
      <c r="P443" s="231"/>
      <c r="Q443" s="231"/>
      <c r="R443" s="231"/>
      <c r="S443" s="231"/>
      <c r="T443" s="23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3" t="s">
        <v>147</v>
      </c>
      <c r="AU443" s="233" t="s">
        <v>81</v>
      </c>
      <c r="AV443" s="13" t="s">
        <v>79</v>
      </c>
      <c r="AW443" s="13" t="s">
        <v>33</v>
      </c>
      <c r="AX443" s="13" t="s">
        <v>71</v>
      </c>
      <c r="AY443" s="233" t="s">
        <v>135</v>
      </c>
    </row>
    <row r="444" s="14" customFormat="1">
      <c r="A444" s="14"/>
      <c r="B444" s="234"/>
      <c r="C444" s="235"/>
      <c r="D444" s="225" t="s">
        <v>147</v>
      </c>
      <c r="E444" s="236" t="s">
        <v>19</v>
      </c>
      <c r="F444" s="237" t="s">
        <v>643</v>
      </c>
      <c r="G444" s="235"/>
      <c r="H444" s="238">
        <v>4.9359999999999999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4" t="s">
        <v>147</v>
      </c>
      <c r="AU444" s="244" t="s">
        <v>81</v>
      </c>
      <c r="AV444" s="14" t="s">
        <v>81</v>
      </c>
      <c r="AW444" s="14" t="s">
        <v>33</v>
      </c>
      <c r="AX444" s="14" t="s">
        <v>71</v>
      </c>
      <c r="AY444" s="244" t="s">
        <v>135</v>
      </c>
    </row>
    <row r="445" s="14" customFormat="1">
      <c r="A445" s="14"/>
      <c r="B445" s="234"/>
      <c r="C445" s="235"/>
      <c r="D445" s="225" t="s">
        <v>147</v>
      </c>
      <c r="E445" s="236" t="s">
        <v>19</v>
      </c>
      <c r="F445" s="237" t="s">
        <v>644</v>
      </c>
      <c r="G445" s="235"/>
      <c r="H445" s="238">
        <v>7.1820000000000004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4" t="s">
        <v>147</v>
      </c>
      <c r="AU445" s="244" t="s">
        <v>81</v>
      </c>
      <c r="AV445" s="14" t="s">
        <v>81</v>
      </c>
      <c r="AW445" s="14" t="s">
        <v>33</v>
      </c>
      <c r="AX445" s="14" t="s">
        <v>71</v>
      </c>
      <c r="AY445" s="244" t="s">
        <v>135</v>
      </c>
    </row>
    <row r="446" s="15" customFormat="1">
      <c r="A446" s="15"/>
      <c r="B446" s="245"/>
      <c r="C446" s="246"/>
      <c r="D446" s="225" t="s">
        <v>147</v>
      </c>
      <c r="E446" s="247" t="s">
        <v>19</v>
      </c>
      <c r="F446" s="248" t="s">
        <v>151</v>
      </c>
      <c r="G446" s="246"/>
      <c r="H446" s="249">
        <v>12.118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5" t="s">
        <v>147</v>
      </c>
      <c r="AU446" s="255" t="s">
        <v>81</v>
      </c>
      <c r="AV446" s="15" t="s">
        <v>143</v>
      </c>
      <c r="AW446" s="15" t="s">
        <v>33</v>
      </c>
      <c r="AX446" s="15" t="s">
        <v>79</v>
      </c>
      <c r="AY446" s="255" t="s">
        <v>135</v>
      </c>
    </row>
    <row r="447" s="2" customFormat="1" ht="24.15" customHeight="1">
      <c r="A447" s="39"/>
      <c r="B447" s="40"/>
      <c r="C447" s="205" t="s">
        <v>645</v>
      </c>
      <c r="D447" s="205" t="s">
        <v>138</v>
      </c>
      <c r="E447" s="206" t="s">
        <v>646</v>
      </c>
      <c r="F447" s="207" t="s">
        <v>647</v>
      </c>
      <c r="G447" s="208" t="s">
        <v>141</v>
      </c>
      <c r="H447" s="209">
        <v>11.698</v>
      </c>
      <c r="I447" s="210"/>
      <c r="J447" s="211">
        <f>ROUND(I447*H447,2)</f>
        <v>0</v>
      </c>
      <c r="K447" s="207" t="s">
        <v>142</v>
      </c>
      <c r="L447" s="45"/>
      <c r="M447" s="212" t="s">
        <v>19</v>
      </c>
      <c r="N447" s="213" t="s">
        <v>42</v>
      </c>
      <c r="O447" s="85"/>
      <c r="P447" s="214">
        <f>O447*H447</f>
        <v>0</v>
      </c>
      <c r="Q447" s="214">
        <v>0.00545</v>
      </c>
      <c r="R447" s="214">
        <f>Q447*H447</f>
        <v>0.063754100000000008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234</v>
      </c>
      <c r="AT447" s="216" t="s">
        <v>138</v>
      </c>
      <c r="AU447" s="216" t="s">
        <v>81</v>
      </c>
      <c r="AY447" s="18" t="s">
        <v>135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79</v>
      </c>
      <c r="BK447" s="217">
        <f>ROUND(I447*H447,2)</f>
        <v>0</v>
      </c>
      <c r="BL447" s="18" t="s">
        <v>234</v>
      </c>
      <c r="BM447" s="216" t="s">
        <v>648</v>
      </c>
    </row>
    <row r="448" s="2" customFormat="1">
      <c r="A448" s="39"/>
      <c r="B448" s="40"/>
      <c r="C448" s="41"/>
      <c r="D448" s="218" t="s">
        <v>145</v>
      </c>
      <c r="E448" s="41"/>
      <c r="F448" s="219" t="s">
        <v>649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145</v>
      </c>
      <c r="AU448" s="18" t="s">
        <v>81</v>
      </c>
    </row>
    <row r="449" s="13" customFormat="1">
      <c r="A449" s="13"/>
      <c r="B449" s="223"/>
      <c r="C449" s="224"/>
      <c r="D449" s="225" t="s">
        <v>147</v>
      </c>
      <c r="E449" s="226" t="s">
        <v>19</v>
      </c>
      <c r="F449" s="227" t="s">
        <v>148</v>
      </c>
      <c r="G449" s="224"/>
      <c r="H449" s="226" t="s">
        <v>19</v>
      </c>
      <c r="I449" s="228"/>
      <c r="J449" s="224"/>
      <c r="K449" s="224"/>
      <c r="L449" s="229"/>
      <c r="M449" s="230"/>
      <c r="N449" s="231"/>
      <c r="O449" s="231"/>
      <c r="P449" s="231"/>
      <c r="Q449" s="231"/>
      <c r="R449" s="231"/>
      <c r="S449" s="231"/>
      <c r="T449" s="23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3" t="s">
        <v>147</v>
      </c>
      <c r="AU449" s="233" t="s">
        <v>81</v>
      </c>
      <c r="AV449" s="13" t="s">
        <v>79</v>
      </c>
      <c r="AW449" s="13" t="s">
        <v>33</v>
      </c>
      <c r="AX449" s="13" t="s">
        <v>71</v>
      </c>
      <c r="AY449" s="233" t="s">
        <v>135</v>
      </c>
    </row>
    <row r="450" s="14" customFormat="1">
      <c r="A450" s="14"/>
      <c r="B450" s="234"/>
      <c r="C450" s="235"/>
      <c r="D450" s="225" t="s">
        <v>147</v>
      </c>
      <c r="E450" s="236" t="s">
        <v>19</v>
      </c>
      <c r="F450" s="237" t="s">
        <v>409</v>
      </c>
      <c r="G450" s="235"/>
      <c r="H450" s="238">
        <v>9.3219999999999992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4" t="s">
        <v>147</v>
      </c>
      <c r="AU450" s="244" t="s">
        <v>81</v>
      </c>
      <c r="AV450" s="14" t="s">
        <v>81</v>
      </c>
      <c r="AW450" s="14" t="s">
        <v>33</v>
      </c>
      <c r="AX450" s="14" t="s">
        <v>71</v>
      </c>
      <c r="AY450" s="244" t="s">
        <v>135</v>
      </c>
    </row>
    <row r="451" s="14" customFormat="1">
      <c r="A451" s="14"/>
      <c r="B451" s="234"/>
      <c r="C451" s="235"/>
      <c r="D451" s="225" t="s">
        <v>147</v>
      </c>
      <c r="E451" s="236" t="s">
        <v>19</v>
      </c>
      <c r="F451" s="237" t="s">
        <v>611</v>
      </c>
      <c r="G451" s="235"/>
      <c r="H451" s="238">
        <v>2.3759999999999999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4" t="s">
        <v>147</v>
      </c>
      <c r="AU451" s="244" t="s">
        <v>81</v>
      </c>
      <c r="AV451" s="14" t="s">
        <v>81</v>
      </c>
      <c r="AW451" s="14" t="s">
        <v>33</v>
      </c>
      <c r="AX451" s="14" t="s">
        <v>71</v>
      </c>
      <c r="AY451" s="244" t="s">
        <v>135</v>
      </c>
    </row>
    <row r="452" s="15" customFormat="1">
      <c r="A452" s="15"/>
      <c r="B452" s="245"/>
      <c r="C452" s="246"/>
      <c r="D452" s="225" t="s">
        <v>147</v>
      </c>
      <c r="E452" s="247" t="s">
        <v>19</v>
      </c>
      <c r="F452" s="248" t="s">
        <v>151</v>
      </c>
      <c r="G452" s="246"/>
      <c r="H452" s="249">
        <v>11.697999999999999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5" t="s">
        <v>147</v>
      </c>
      <c r="AU452" s="255" t="s">
        <v>81</v>
      </c>
      <c r="AV452" s="15" t="s">
        <v>143</v>
      </c>
      <c r="AW452" s="15" t="s">
        <v>33</v>
      </c>
      <c r="AX452" s="15" t="s">
        <v>79</v>
      </c>
      <c r="AY452" s="255" t="s">
        <v>135</v>
      </c>
    </row>
    <row r="453" s="2" customFormat="1" ht="16.5" customHeight="1">
      <c r="A453" s="39"/>
      <c r="B453" s="40"/>
      <c r="C453" s="256" t="s">
        <v>650</v>
      </c>
      <c r="D453" s="256" t="s">
        <v>279</v>
      </c>
      <c r="E453" s="257" t="s">
        <v>633</v>
      </c>
      <c r="F453" s="258" t="s">
        <v>634</v>
      </c>
      <c r="G453" s="259" t="s">
        <v>141</v>
      </c>
      <c r="H453" s="260">
        <v>12.868</v>
      </c>
      <c r="I453" s="261"/>
      <c r="J453" s="262">
        <f>ROUND(I453*H453,2)</f>
        <v>0</v>
      </c>
      <c r="K453" s="258" t="s">
        <v>142</v>
      </c>
      <c r="L453" s="263"/>
      <c r="M453" s="264" t="s">
        <v>19</v>
      </c>
      <c r="N453" s="265" t="s">
        <v>42</v>
      </c>
      <c r="O453" s="85"/>
      <c r="P453" s="214">
        <f>O453*H453</f>
        <v>0</v>
      </c>
      <c r="Q453" s="214">
        <v>0.021000000000000001</v>
      </c>
      <c r="R453" s="214">
        <f>Q453*H453</f>
        <v>0.27022800000000002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333</v>
      </c>
      <c r="AT453" s="216" t="s">
        <v>279</v>
      </c>
      <c r="AU453" s="216" t="s">
        <v>81</v>
      </c>
      <c r="AY453" s="18" t="s">
        <v>135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79</v>
      </c>
      <c r="BK453" s="217">
        <f>ROUND(I453*H453,2)</f>
        <v>0</v>
      </c>
      <c r="BL453" s="18" t="s">
        <v>234</v>
      </c>
      <c r="BM453" s="216" t="s">
        <v>651</v>
      </c>
    </row>
    <row r="454" s="14" customFormat="1">
      <c r="A454" s="14"/>
      <c r="B454" s="234"/>
      <c r="C454" s="235"/>
      <c r="D454" s="225" t="s">
        <v>147</v>
      </c>
      <c r="E454" s="235"/>
      <c r="F454" s="237" t="s">
        <v>652</v>
      </c>
      <c r="G454" s="235"/>
      <c r="H454" s="238">
        <v>12.868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4" t="s">
        <v>147</v>
      </c>
      <c r="AU454" s="244" t="s">
        <v>81</v>
      </c>
      <c r="AV454" s="14" t="s">
        <v>81</v>
      </c>
      <c r="AW454" s="14" t="s">
        <v>4</v>
      </c>
      <c r="AX454" s="14" t="s">
        <v>79</v>
      </c>
      <c r="AY454" s="244" t="s">
        <v>135</v>
      </c>
    </row>
    <row r="455" s="2" customFormat="1" ht="24.15" customHeight="1">
      <c r="A455" s="39"/>
      <c r="B455" s="40"/>
      <c r="C455" s="205" t="s">
        <v>653</v>
      </c>
      <c r="D455" s="205" t="s">
        <v>138</v>
      </c>
      <c r="E455" s="206" t="s">
        <v>654</v>
      </c>
      <c r="F455" s="207" t="s">
        <v>655</v>
      </c>
      <c r="G455" s="208" t="s">
        <v>141</v>
      </c>
      <c r="H455" s="209">
        <v>11.698</v>
      </c>
      <c r="I455" s="210"/>
      <c r="J455" s="211">
        <f>ROUND(I455*H455,2)</f>
        <v>0</v>
      </c>
      <c r="K455" s="207" t="s">
        <v>142</v>
      </c>
      <c r="L455" s="45"/>
      <c r="M455" s="212" t="s">
        <v>19</v>
      </c>
      <c r="N455" s="213" t="s">
        <v>42</v>
      </c>
      <c r="O455" s="85"/>
      <c r="P455" s="214">
        <f>O455*H455</f>
        <v>0</v>
      </c>
      <c r="Q455" s="214">
        <v>0</v>
      </c>
      <c r="R455" s="214">
        <f>Q455*H455</f>
        <v>0</v>
      </c>
      <c r="S455" s="214">
        <v>0</v>
      </c>
      <c r="T455" s="21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234</v>
      </c>
      <c r="AT455" s="216" t="s">
        <v>138</v>
      </c>
      <c r="AU455" s="216" t="s">
        <v>81</v>
      </c>
      <c r="AY455" s="18" t="s">
        <v>135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79</v>
      </c>
      <c r="BK455" s="217">
        <f>ROUND(I455*H455,2)</f>
        <v>0</v>
      </c>
      <c r="BL455" s="18" t="s">
        <v>234</v>
      </c>
      <c r="BM455" s="216" t="s">
        <v>656</v>
      </c>
    </row>
    <row r="456" s="2" customFormat="1">
      <c r="A456" s="39"/>
      <c r="B456" s="40"/>
      <c r="C456" s="41"/>
      <c r="D456" s="218" t="s">
        <v>145</v>
      </c>
      <c r="E456" s="41"/>
      <c r="F456" s="219" t="s">
        <v>657</v>
      </c>
      <c r="G456" s="41"/>
      <c r="H456" s="41"/>
      <c r="I456" s="220"/>
      <c r="J456" s="41"/>
      <c r="K456" s="41"/>
      <c r="L456" s="45"/>
      <c r="M456" s="221"/>
      <c r="N456" s="222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145</v>
      </c>
      <c r="AU456" s="18" t="s">
        <v>81</v>
      </c>
    </row>
    <row r="457" s="13" customFormat="1">
      <c r="A457" s="13"/>
      <c r="B457" s="223"/>
      <c r="C457" s="224"/>
      <c r="D457" s="225" t="s">
        <v>147</v>
      </c>
      <c r="E457" s="226" t="s">
        <v>19</v>
      </c>
      <c r="F457" s="227" t="s">
        <v>148</v>
      </c>
      <c r="G457" s="224"/>
      <c r="H457" s="226" t="s">
        <v>19</v>
      </c>
      <c r="I457" s="228"/>
      <c r="J457" s="224"/>
      <c r="K457" s="224"/>
      <c r="L457" s="229"/>
      <c r="M457" s="230"/>
      <c r="N457" s="231"/>
      <c r="O457" s="231"/>
      <c r="P457" s="231"/>
      <c r="Q457" s="231"/>
      <c r="R457" s="231"/>
      <c r="S457" s="231"/>
      <c r="T457" s="23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3" t="s">
        <v>147</v>
      </c>
      <c r="AU457" s="233" t="s">
        <v>81</v>
      </c>
      <c r="AV457" s="13" t="s">
        <v>79</v>
      </c>
      <c r="AW457" s="13" t="s">
        <v>33</v>
      </c>
      <c r="AX457" s="13" t="s">
        <v>71</v>
      </c>
      <c r="AY457" s="233" t="s">
        <v>135</v>
      </c>
    </row>
    <row r="458" s="14" customFormat="1">
      <c r="A458" s="14"/>
      <c r="B458" s="234"/>
      <c r="C458" s="235"/>
      <c r="D458" s="225" t="s">
        <v>147</v>
      </c>
      <c r="E458" s="236" t="s">
        <v>19</v>
      </c>
      <c r="F458" s="237" t="s">
        <v>409</v>
      </c>
      <c r="G458" s="235"/>
      <c r="H458" s="238">
        <v>9.3219999999999992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4" t="s">
        <v>147</v>
      </c>
      <c r="AU458" s="244" t="s">
        <v>81</v>
      </c>
      <c r="AV458" s="14" t="s">
        <v>81</v>
      </c>
      <c r="AW458" s="14" t="s">
        <v>33</v>
      </c>
      <c r="AX458" s="14" t="s">
        <v>71</v>
      </c>
      <c r="AY458" s="244" t="s">
        <v>135</v>
      </c>
    </row>
    <row r="459" s="14" customFormat="1">
      <c r="A459" s="14"/>
      <c r="B459" s="234"/>
      <c r="C459" s="235"/>
      <c r="D459" s="225" t="s">
        <v>147</v>
      </c>
      <c r="E459" s="236" t="s">
        <v>19</v>
      </c>
      <c r="F459" s="237" t="s">
        <v>611</v>
      </c>
      <c r="G459" s="235"/>
      <c r="H459" s="238">
        <v>2.3759999999999999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4" t="s">
        <v>147</v>
      </c>
      <c r="AU459" s="244" t="s">
        <v>81</v>
      </c>
      <c r="AV459" s="14" t="s">
        <v>81</v>
      </c>
      <c r="AW459" s="14" t="s">
        <v>33</v>
      </c>
      <c r="AX459" s="14" t="s">
        <v>71</v>
      </c>
      <c r="AY459" s="244" t="s">
        <v>135</v>
      </c>
    </row>
    <row r="460" s="15" customFormat="1">
      <c r="A460" s="15"/>
      <c r="B460" s="245"/>
      <c r="C460" s="246"/>
      <c r="D460" s="225" t="s">
        <v>147</v>
      </c>
      <c r="E460" s="247" t="s">
        <v>19</v>
      </c>
      <c r="F460" s="248" t="s">
        <v>151</v>
      </c>
      <c r="G460" s="246"/>
      <c r="H460" s="249">
        <v>11.697999999999999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5" t="s">
        <v>147</v>
      </c>
      <c r="AU460" s="255" t="s">
        <v>81</v>
      </c>
      <c r="AV460" s="15" t="s">
        <v>143</v>
      </c>
      <c r="AW460" s="15" t="s">
        <v>33</v>
      </c>
      <c r="AX460" s="15" t="s">
        <v>79</v>
      </c>
      <c r="AY460" s="255" t="s">
        <v>135</v>
      </c>
    </row>
    <row r="461" s="2" customFormat="1" ht="24.15" customHeight="1">
      <c r="A461" s="39"/>
      <c r="B461" s="40"/>
      <c r="C461" s="205" t="s">
        <v>658</v>
      </c>
      <c r="D461" s="205" t="s">
        <v>138</v>
      </c>
      <c r="E461" s="206" t="s">
        <v>659</v>
      </c>
      <c r="F461" s="207" t="s">
        <v>660</v>
      </c>
      <c r="G461" s="208" t="s">
        <v>141</v>
      </c>
      <c r="H461" s="209">
        <v>11.698</v>
      </c>
      <c r="I461" s="210"/>
      <c r="J461" s="211">
        <f>ROUND(I461*H461,2)</f>
        <v>0</v>
      </c>
      <c r="K461" s="207" t="s">
        <v>142</v>
      </c>
      <c r="L461" s="45"/>
      <c r="M461" s="212" t="s">
        <v>19</v>
      </c>
      <c r="N461" s="213" t="s">
        <v>42</v>
      </c>
      <c r="O461" s="85"/>
      <c r="P461" s="214">
        <f>O461*H461</f>
        <v>0</v>
      </c>
      <c r="Q461" s="214">
        <v>0</v>
      </c>
      <c r="R461" s="214">
        <f>Q461*H461</f>
        <v>0</v>
      </c>
      <c r="S461" s="214">
        <v>0</v>
      </c>
      <c r="T461" s="21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234</v>
      </c>
      <c r="AT461" s="216" t="s">
        <v>138</v>
      </c>
      <c r="AU461" s="216" t="s">
        <v>81</v>
      </c>
      <c r="AY461" s="18" t="s">
        <v>135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79</v>
      </c>
      <c r="BK461" s="217">
        <f>ROUND(I461*H461,2)</f>
        <v>0</v>
      </c>
      <c r="BL461" s="18" t="s">
        <v>234</v>
      </c>
      <c r="BM461" s="216" t="s">
        <v>661</v>
      </c>
    </row>
    <row r="462" s="2" customFormat="1">
      <c r="A462" s="39"/>
      <c r="B462" s="40"/>
      <c r="C462" s="41"/>
      <c r="D462" s="218" t="s">
        <v>145</v>
      </c>
      <c r="E462" s="41"/>
      <c r="F462" s="219" t="s">
        <v>662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145</v>
      </c>
      <c r="AU462" s="18" t="s">
        <v>81</v>
      </c>
    </row>
    <row r="463" s="13" customFormat="1">
      <c r="A463" s="13"/>
      <c r="B463" s="223"/>
      <c r="C463" s="224"/>
      <c r="D463" s="225" t="s">
        <v>147</v>
      </c>
      <c r="E463" s="226" t="s">
        <v>19</v>
      </c>
      <c r="F463" s="227" t="s">
        <v>148</v>
      </c>
      <c r="G463" s="224"/>
      <c r="H463" s="226" t="s">
        <v>19</v>
      </c>
      <c r="I463" s="228"/>
      <c r="J463" s="224"/>
      <c r="K463" s="224"/>
      <c r="L463" s="229"/>
      <c r="M463" s="230"/>
      <c r="N463" s="231"/>
      <c r="O463" s="231"/>
      <c r="P463" s="231"/>
      <c r="Q463" s="231"/>
      <c r="R463" s="231"/>
      <c r="S463" s="231"/>
      <c r="T463" s="23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3" t="s">
        <v>147</v>
      </c>
      <c r="AU463" s="233" t="s">
        <v>81</v>
      </c>
      <c r="AV463" s="13" t="s">
        <v>79</v>
      </c>
      <c r="AW463" s="13" t="s">
        <v>33</v>
      </c>
      <c r="AX463" s="13" t="s">
        <v>71</v>
      </c>
      <c r="AY463" s="233" t="s">
        <v>135</v>
      </c>
    </row>
    <row r="464" s="14" customFormat="1">
      <c r="A464" s="14"/>
      <c r="B464" s="234"/>
      <c r="C464" s="235"/>
      <c r="D464" s="225" t="s">
        <v>147</v>
      </c>
      <c r="E464" s="236" t="s">
        <v>19</v>
      </c>
      <c r="F464" s="237" t="s">
        <v>409</v>
      </c>
      <c r="G464" s="235"/>
      <c r="H464" s="238">
        <v>9.3219999999999992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4" t="s">
        <v>147</v>
      </c>
      <c r="AU464" s="244" t="s">
        <v>81</v>
      </c>
      <c r="AV464" s="14" t="s">
        <v>81</v>
      </c>
      <c r="AW464" s="14" t="s">
        <v>33</v>
      </c>
      <c r="AX464" s="14" t="s">
        <v>71</v>
      </c>
      <c r="AY464" s="244" t="s">
        <v>135</v>
      </c>
    </row>
    <row r="465" s="14" customFormat="1">
      <c r="A465" s="14"/>
      <c r="B465" s="234"/>
      <c r="C465" s="235"/>
      <c r="D465" s="225" t="s">
        <v>147</v>
      </c>
      <c r="E465" s="236" t="s">
        <v>19</v>
      </c>
      <c r="F465" s="237" t="s">
        <v>611</v>
      </c>
      <c r="G465" s="235"/>
      <c r="H465" s="238">
        <v>2.3759999999999999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4" t="s">
        <v>147</v>
      </c>
      <c r="AU465" s="244" t="s">
        <v>81</v>
      </c>
      <c r="AV465" s="14" t="s">
        <v>81</v>
      </c>
      <c r="AW465" s="14" t="s">
        <v>33</v>
      </c>
      <c r="AX465" s="14" t="s">
        <v>71</v>
      </c>
      <c r="AY465" s="244" t="s">
        <v>135</v>
      </c>
    </row>
    <row r="466" s="15" customFormat="1">
      <c r="A466" s="15"/>
      <c r="B466" s="245"/>
      <c r="C466" s="246"/>
      <c r="D466" s="225" t="s">
        <v>147</v>
      </c>
      <c r="E466" s="247" t="s">
        <v>19</v>
      </c>
      <c r="F466" s="248" t="s">
        <v>151</v>
      </c>
      <c r="G466" s="246"/>
      <c r="H466" s="249">
        <v>11.697999999999999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5" t="s">
        <v>147</v>
      </c>
      <c r="AU466" s="255" t="s">
        <v>81</v>
      </c>
      <c r="AV466" s="15" t="s">
        <v>143</v>
      </c>
      <c r="AW466" s="15" t="s">
        <v>33</v>
      </c>
      <c r="AX466" s="15" t="s">
        <v>79</v>
      </c>
      <c r="AY466" s="255" t="s">
        <v>135</v>
      </c>
    </row>
    <row r="467" s="2" customFormat="1" ht="16.5" customHeight="1">
      <c r="A467" s="39"/>
      <c r="B467" s="40"/>
      <c r="C467" s="205" t="s">
        <v>663</v>
      </c>
      <c r="D467" s="205" t="s">
        <v>138</v>
      </c>
      <c r="E467" s="206" t="s">
        <v>664</v>
      </c>
      <c r="F467" s="207" t="s">
        <v>665</v>
      </c>
      <c r="G467" s="208" t="s">
        <v>627</v>
      </c>
      <c r="H467" s="209">
        <v>35</v>
      </c>
      <c r="I467" s="210"/>
      <c r="J467" s="211">
        <f>ROUND(I467*H467,2)</f>
        <v>0</v>
      </c>
      <c r="K467" s="207" t="s">
        <v>142</v>
      </c>
      <c r="L467" s="45"/>
      <c r="M467" s="212" t="s">
        <v>19</v>
      </c>
      <c r="N467" s="213" t="s">
        <v>42</v>
      </c>
      <c r="O467" s="85"/>
      <c r="P467" s="214">
        <f>O467*H467</f>
        <v>0</v>
      </c>
      <c r="Q467" s="214">
        <v>3.0000000000000001E-05</v>
      </c>
      <c r="R467" s="214">
        <f>Q467*H467</f>
        <v>0.0010499999999999999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234</v>
      </c>
      <c r="AT467" s="216" t="s">
        <v>138</v>
      </c>
      <c r="AU467" s="216" t="s">
        <v>81</v>
      </c>
      <c r="AY467" s="18" t="s">
        <v>135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79</v>
      </c>
      <c r="BK467" s="217">
        <f>ROUND(I467*H467,2)</f>
        <v>0</v>
      </c>
      <c r="BL467" s="18" t="s">
        <v>234</v>
      </c>
      <c r="BM467" s="216" t="s">
        <v>666</v>
      </c>
    </row>
    <row r="468" s="2" customFormat="1">
      <c r="A468" s="39"/>
      <c r="B468" s="40"/>
      <c r="C468" s="41"/>
      <c r="D468" s="218" t="s">
        <v>145</v>
      </c>
      <c r="E468" s="41"/>
      <c r="F468" s="219" t="s">
        <v>667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145</v>
      </c>
      <c r="AU468" s="18" t="s">
        <v>81</v>
      </c>
    </row>
    <row r="469" s="13" customFormat="1">
      <c r="A469" s="13"/>
      <c r="B469" s="223"/>
      <c r="C469" s="224"/>
      <c r="D469" s="225" t="s">
        <v>147</v>
      </c>
      <c r="E469" s="226" t="s">
        <v>19</v>
      </c>
      <c r="F469" s="227" t="s">
        <v>148</v>
      </c>
      <c r="G469" s="224"/>
      <c r="H469" s="226" t="s">
        <v>19</v>
      </c>
      <c r="I469" s="228"/>
      <c r="J469" s="224"/>
      <c r="K469" s="224"/>
      <c r="L469" s="229"/>
      <c r="M469" s="230"/>
      <c r="N469" s="231"/>
      <c r="O469" s="231"/>
      <c r="P469" s="231"/>
      <c r="Q469" s="231"/>
      <c r="R469" s="231"/>
      <c r="S469" s="231"/>
      <c r="T469" s="23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3" t="s">
        <v>147</v>
      </c>
      <c r="AU469" s="233" t="s">
        <v>81</v>
      </c>
      <c r="AV469" s="13" t="s">
        <v>79</v>
      </c>
      <c r="AW469" s="13" t="s">
        <v>33</v>
      </c>
      <c r="AX469" s="13" t="s">
        <v>71</v>
      </c>
      <c r="AY469" s="233" t="s">
        <v>135</v>
      </c>
    </row>
    <row r="470" s="14" customFormat="1">
      <c r="A470" s="14"/>
      <c r="B470" s="234"/>
      <c r="C470" s="235"/>
      <c r="D470" s="225" t="s">
        <v>147</v>
      </c>
      <c r="E470" s="236" t="s">
        <v>19</v>
      </c>
      <c r="F470" s="237" t="s">
        <v>353</v>
      </c>
      <c r="G470" s="235"/>
      <c r="H470" s="238">
        <v>35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4" t="s">
        <v>147</v>
      </c>
      <c r="AU470" s="244" t="s">
        <v>81</v>
      </c>
      <c r="AV470" s="14" t="s">
        <v>81</v>
      </c>
      <c r="AW470" s="14" t="s">
        <v>33</v>
      </c>
      <c r="AX470" s="14" t="s">
        <v>79</v>
      </c>
      <c r="AY470" s="244" t="s">
        <v>135</v>
      </c>
    </row>
    <row r="471" s="2" customFormat="1" ht="24.15" customHeight="1">
      <c r="A471" s="39"/>
      <c r="B471" s="40"/>
      <c r="C471" s="205" t="s">
        <v>668</v>
      </c>
      <c r="D471" s="205" t="s">
        <v>138</v>
      </c>
      <c r="E471" s="206" t="s">
        <v>669</v>
      </c>
      <c r="F471" s="207" t="s">
        <v>670</v>
      </c>
      <c r="G471" s="208" t="s">
        <v>160</v>
      </c>
      <c r="H471" s="209">
        <v>0.59099999999999997</v>
      </c>
      <c r="I471" s="210"/>
      <c r="J471" s="211">
        <f>ROUND(I471*H471,2)</f>
        <v>0</v>
      </c>
      <c r="K471" s="207" t="s">
        <v>142</v>
      </c>
      <c r="L471" s="45"/>
      <c r="M471" s="212" t="s">
        <v>19</v>
      </c>
      <c r="N471" s="213" t="s">
        <v>42</v>
      </c>
      <c r="O471" s="85"/>
      <c r="P471" s="214">
        <f>O471*H471</f>
        <v>0</v>
      </c>
      <c r="Q471" s="214">
        <v>0</v>
      </c>
      <c r="R471" s="214">
        <f>Q471*H471</f>
        <v>0</v>
      </c>
      <c r="S471" s="214">
        <v>0</v>
      </c>
      <c r="T471" s="21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234</v>
      </c>
      <c r="AT471" s="216" t="s">
        <v>138</v>
      </c>
      <c r="AU471" s="216" t="s">
        <v>81</v>
      </c>
      <c r="AY471" s="18" t="s">
        <v>135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79</v>
      </c>
      <c r="BK471" s="217">
        <f>ROUND(I471*H471,2)</f>
        <v>0</v>
      </c>
      <c r="BL471" s="18" t="s">
        <v>234</v>
      </c>
      <c r="BM471" s="216" t="s">
        <v>671</v>
      </c>
    </row>
    <row r="472" s="2" customFormat="1">
      <c r="A472" s="39"/>
      <c r="B472" s="40"/>
      <c r="C472" s="41"/>
      <c r="D472" s="218" t="s">
        <v>145</v>
      </c>
      <c r="E472" s="41"/>
      <c r="F472" s="219" t="s">
        <v>672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145</v>
      </c>
      <c r="AU472" s="18" t="s">
        <v>81</v>
      </c>
    </row>
    <row r="473" s="2" customFormat="1" ht="24.15" customHeight="1">
      <c r="A473" s="39"/>
      <c r="B473" s="40"/>
      <c r="C473" s="205" t="s">
        <v>673</v>
      </c>
      <c r="D473" s="205" t="s">
        <v>138</v>
      </c>
      <c r="E473" s="206" t="s">
        <v>674</v>
      </c>
      <c r="F473" s="207" t="s">
        <v>675</v>
      </c>
      <c r="G473" s="208" t="s">
        <v>160</v>
      </c>
      <c r="H473" s="209">
        <v>0.59099999999999997</v>
      </c>
      <c r="I473" s="210"/>
      <c r="J473" s="211">
        <f>ROUND(I473*H473,2)</f>
        <v>0</v>
      </c>
      <c r="K473" s="207" t="s">
        <v>142</v>
      </c>
      <c r="L473" s="45"/>
      <c r="M473" s="212" t="s">
        <v>19</v>
      </c>
      <c r="N473" s="213" t="s">
        <v>42</v>
      </c>
      <c r="O473" s="85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6" t="s">
        <v>234</v>
      </c>
      <c r="AT473" s="216" t="s">
        <v>138</v>
      </c>
      <c r="AU473" s="216" t="s">
        <v>81</v>
      </c>
      <c r="AY473" s="18" t="s">
        <v>135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79</v>
      </c>
      <c r="BK473" s="217">
        <f>ROUND(I473*H473,2)</f>
        <v>0</v>
      </c>
      <c r="BL473" s="18" t="s">
        <v>234</v>
      </c>
      <c r="BM473" s="216" t="s">
        <v>676</v>
      </c>
    </row>
    <row r="474" s="2" customFormat="1">
      <c r="A474" s="39"/>
      <c r="B474" s="40"/>
      <c r="C474" s="41"/>
      <c r="D474" s="218" t="s">
        <v>145</v>
      </c>
      <c r="E474" s="41"/>
      <c r="F474" s="219" t="s">
        <v>677</v>
      </c>
      <c r="G474" s="41"/>
      <c r="H474" s="41"/>
      <c r="I474" s="220"/>
      <c r="J474" s="41"/>
      <c r="K474" s="41"/>
      <c r="L474" s="45"/>
      <c r="M474" s="221"/>
      <c r="N474" s="222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145</v>
      </c>
      <c r="AU474" s="18" t="s">
        <v>81</v>
      </c>
    </row>
    <row r="475" s="2" customFormat="1" ht="24.15" customHeight="1">
      <c r="A475" s="39"/>
      <c r="B475" s="40"/>
      <c r="C475" s="205" t="s">
        <v>678</v>
      </c>
      <c r="D475" s="205" t="s">
        <v>138</v>
      </c>
      <c r="E475" s="206" t="s">
        <v>679</v>
      </c>
      <c r="F475" s="207" t="s">
        <v>680</v>
      </c>
      <c r="G475" s="208" t="s">
        <v>160</v>
      </c>
      <c r="H475" s="209">
        <v>0.59099999999999997</v>
      </c>
      <c r="I475" s="210"/>
      <c r="J475" s="211">
        <f>ROUND(I475*H475,2)</f>
        <v>0</v>
      </c>
      <c r="K475" s="207" t="s">
        <v>142</v>
      </c>
      <c r="L475" s="45"/>
      <c r="M475" s="212" t="s">
        <v>19</v>
      </c>
      <c r="N475" s="213" t="s">
        <v>42</v>
      </c>
      <c r="O475" s="85"/>
      <c r="P475" s="214">
        <f>O475*H475</f>
        <v>0</v>
      </c>
      <c r="Q475" s="214">
        <v>0</v>
      </c>
      <c r="R475" s="214">
        <f>Q475*H475</f>
        <v>0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234</v>
      </c>
      <c r="AT475" s="216" t="s">
        <v>138</v>
      </c>
      <c r="AU475" s="216" t="s">
        <v>81</v>
      </c>
      <c r="AY475" s="18" t="s">
        <v>135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79</v>
      </c>
      <c r="BK475" s="217">
        <f>ROUND(I475*H475,2)</f>
        <v>0</v>
      </c>
      <c r="BL475" s="18" t="s">
        <v>234</v>
      </c>
      <c r="BM475" s="216" t="s">
        <v>681</v>
      </c>
    </row>
    <row r="476" s="2" customFormat="1">
      <c r="A476" s="39"/>
      <c r="B476" s="40"/>
      <c r="C476" s="41"/>
      <c r="D476" s="218" t="s">
        <v>145</v>
      </c>
      <c r="E476" s="41"/>
      <c r="F476" s="219" t="s">
        <v>682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145</v>
      </c>
      <c r="AU476" s="18" t="s">
        <v>81</v>
      </c>
    </row>
    <row r="477" s="2" customFormat="1" ht="33" customHeight="1">
      <c r="A477" s="39"/>
      <c r="B477" s="40"/>
      <c r="C477" s="205" t="s">
        <v>683</v>
      </c>
      <c r="D477" s="205" t="s">
        <v>138</v>
      </c>
      <c r="E477" s="206" t="s">
        <v>684</v>
      </c>
      <c r="F477" s="207" t="s">
        <v>685</v>
      </c>
      <c r="G477" s="208" t="s">
        <v>160</v>
      </c>
      <c r="H477" s="209">
        <v>11.82</v>
      </c>
      <c r="I477" s="210"/>
      <c r="J477" s="211">
        <f>ROUND(I477*H477,2)</f>
        <v>0</v>
      </c>
      <c r="K477" s="207" t="s">
        <v>142</v>
      </c>
      <c r="L477" s="45"/>
      <c r="M477" s="212" t="s">
        <v>19</v>
      </c>
      <c r="N477" s="213" t="s">
        <v>42</v>
      </c>
      <c r="O477" s="85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234</v>
      </c>
      <c r="AT477" s="216" t="s">
        <v>138</v>
      </c>
      <c r="AU477" s="216" t="s">
        <v>81</v>
      </c>
      <c r="AY477" s="18" t="s">
        <v>135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79</v>
      </c>
      <c r="BK477" s="217">
        <f>ROUND(I477*H477,2)</f>
        <v>0</v>
      </c>
      <c r="BL477" s="18" t="s">
        <v>234</v>
      </c>
      <c r="BM477" s="216" t="s">
        <v>686</v>
      </c>
    </row>
    <row r="478" s="2" customFormat="1">
      <c r="A478" s="39"/>
      <c r="B478" s="40"/>
      <c r="C478" s="41"/>
      <c r="D478" s="218" t="s">
        <v>145</v>
      </c>
      <c r="E478" s="41"/>
      <c r="F478" s="219" t="s">
        <v>687</v>
      </c>
      <c r="G478" s="41"/>
      <c r="H478" s="41"/>
      <c r="I478" s="220"/>
      <c r="J478" s="41"/>
      <c r="K478" s="41"/>
      <c r="L478" s="45"/>
      <c r="M478" s="221"/>
      <c r="N478" s="222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145</v>
      </c>
      <c r="AU478" s="18" t="s">
        <v>81</v>
      </c>
    </row>
    <row r="479" s="14" customFormat="1">
      <c r="A479" s="14"/>
      <c r="B479" s="234"/>
      <c r="C479" s="235"/>
      <c r="D479" s="225" t="s">
        <v>147</v>
      </c>
      <c r="E479" s="235"/>
      <c r="F479" s="237" t="s">
        <v>688</v>
      </c>
      <c r="G479" s="235"/>
      <c r="H479" s="238">
        <v>11.82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4" t="s">
        <v>147</v>
      </c>
      <c r="AU479" s="244" t="s">
        <v>81</v>
      </c>
      <c r="AV479" s="14" t="s">
        <v>81</v>
      </c>
      <c r="AW479" s="14" t="s">
        <v>4</v>
      </c>
      <c r="AX479" s="14" t="s">
        <v>79</v>
      </c>
      <c r="AY479" s="244" t="s">
        <v>135</v>
      </c>
    </row>
    <row r="480" s="12" customFormat="1" ht="22.8" customHeight="1">
      <c r="A480" s="12"/>
      <c r="B480" s="189"/>
      <c r="C480" s="190"/>
      <c r="D480" s="191" t="s">
        <v>70</v>
      </c>
      <c r="E480" s="203" t="s">
        <v>689</v>
      </c>
      <c r="F480" s="203" t="s">
        <v>690</v>
      </c>
      <c r="G480" s="190"/>
      <c r="H480" s="190"/>
      <c r="I480" s="193"/>
      <c r="J480" s="204">
        <f>BK480</f>
        <v>0</v>
      </c>
      <c r="K480" s="190"/>
      <c r="L480" s="195"/>
      <c r="M480" s="196"/>
      <c r="N480" s="197"/>
      <c r="O480" s="197"/>
      <c r="P480" s="198">
        <f>SUM(P481:P509)</f>
        <v>0</v>
      </c>
      <c r="Q480" s="197"/>
      <c r="R480" s="198">
        <f>SUM(R481:R509)</f>
        <v>0.1636196</v>
      </c>
      <c r="S480" s="197"/>
      <c r="T480" s="199">
        <f>SUM(T481:T509)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0" t="s">
        <v>81</v>
      </c>
      <c r="AT480" s="201" t="s">
        <v>70</v>
      </c>
      <c r="AU480" s="201" t="s">
        <v>79</v>
      </c>
      <c r="AY480" s="200" t="s">
        <v>135</v>
      </c>
      <c r="BK480" s="202">
        <f>SUM(BK481:BK509)</f>
        <v>0</v>
      </c>
    </row>
    <row r="481" s="2" customFormat="1" ht="21.75" customHeight="1">
      <c r="A481" s="39"/>
      <c r="B481" s="40"/>
      <c r="C481" s="205" t="s">
        <v>691</v>
      </c>
      <c r="D481" s="205" t="s">
        <v>138</v>
      </c>
      <c r="E481" s="206" t="s">
        <v>692</v>
      </c>
      <c r="F481" s="207" t="s">
        <v>693</v>
      </c>
      <c r="G481" s="208" t="s">
        <v>141</v>
      </c>
      <c r="H481" s="209">
        <v>2.3159999999999998</v>
      </c>
      <c r="I481" s="210"/>
      <c r="J481" s="211">
        <f>ROUND(I481*H481,2)</f>
        <v>0</v>
      </c>
      <c r="K481" s="207" t="s">
        <v>142</v>
      </c>
      <c r="L481" s="45"/>
      <c r="M481" s="212" t="s">
        <v>19</v>
      </c>
      <c r="N481" s="213" t="s">
        <v>42</v>
      </c>
      <c r="O481" s="85"/>
      <c r="P481" s="214">
        <f>O481*H481</f>
        <v>0</v>
      </c>
      <c r="Q481" s="214">
        <v>0.055599999999999997</v>
      </c>
      <c r="R481" s="214">
        <f>Q481*H481</f>
        <v>0.12876959999999998</v>
      </c>
      <c r="S481" s="214">
        <v>0</v>
      </c>
      <c r="T481" s="215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16" t="s">
        <v>234</v>
      </c>
      <c r="AT481" s="216" t="s">
        <v>138</v>
      </c>
      <c r="AU481" s="216" t="s">
        <v>81</v>
      </c>
      <c r="AY481" s="18" t="s">
        <v>135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8" t="s">
        <v>79</v>
      </c>
      <c r="BK481" s="217">
        <f>ROUND(I481*H481,2)</f>
        <v>0</v>
      </c>
      <c r="BL481" s="18" t="s">
        <v>234</v>
      </c>
      <c r="BM481" s="216" t="s">
        <v>694</v>
      </c>
    </row>
    <row r="482" s="2" customFormat="1">
      <c r="A482" s="39"/>
      <c r="B482" s="40"/>
      <c r="C482" s="41"/>
      <c r="D482" s="218" t="s">
        <v>145</v>
      </c>
      <c r="E482" s="41"/>
      <c r="F482" s="219" t="s">
        <v>695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145</v>
      </c>
      <c r="AU482" s="18" t="s">
        <v>81</v>
      </c>
    </row>
    <row r="483" s="13" customFormat="1">
      <c r="A483" s="13"/>
      <c r="B483" s="223"/>
      <c r="C483" s="224"/>
      <c r="D483" s="225" t="s">
        <v>147</v>
      </c>
      <c r="E483" s="226" t="s">
        <v>19</v>
      </c>
      <c r="F483" s="227" t="s">
        <v>148</v>
      </c>
      <c r="G483" s="224"/>
      <c r="H483" s="226" t="s">
        <v>19</v>
      </c>
      <c r="I483" s="228"/>
      <c r="J483" s="224"/>
      <c r="K483" s="224"/>
      <c r="L483" s="229"/>
      <c r="M483" s="230"/>
      <c r="N483" s="231"/>
      <c r="O483" s="231"/>
      <c r="P483" s="231"/>
      <c r="Q483" s="231"/>
      <c r="R483" s="231"/>
      <c r="S483" s="231"/>
      <c r="T483" s="23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3" t="s">
        <v>147</v>
      </c>
      <c r="AU483" s="233" t="s">
        <v>81</v>
      </c>
      <c r="AV483" s="13" t="s">
        <v>79</v>
      </c>
      <c r="AW483" s="13" t="s">
        <v>33</v>
      </c>
      <c r="AX483" s="13" t="s">
        <v>71</v>
      </c>
      <c r="AY483" s="233" t="s">
        <v>135</v>
      </c>
    </row>
    <row r="484" s="14" customFormat="1">
      <c r="A484" s="14"/>
      <c r="B484" s="234"/>
      <c r="C484" s="235"/>
      <c r="D484" s="225" t="s">
        <v>147</v>
      </c>
      <c r="E484" s="236" t="s">
        <v>19</v>
      </c>
      <c r="F484" s="237" t="s">
        <v>696</v>
      </c>
      <c r="G484" s="235"/>
      <c r="H484" s="238">
        <v>2.3159999999999998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4" t="s">
        <v>147</v>
      </c>
      <c r="AU484" s="244" t="s">
        <v>81</v>
      </c>
      <c r="AV484" s="14" t="s">
        <v>81</v>
      </c>
      <c r="AW484" s="14" t="s">
        <v>33</v>
      </c>
      <c r="AX484" s="14" t="s">
        <v>79</v>
      </c>
      <c r="AY484" s="244" t="s">
        <v>135</v>
      </c>
    </row>
    <row r="485" s="2" customFormat="1" ht="16.5" customHeight="1">
      <c r="A485" s="39"/>
      <c r="B485" s="40"/>
      <c r="C485" s="205" t="s">
        <v>697</v>
      </c>
      <c r="D485" s="205" t="s">
        <v>138</v>
      </c>
      <c r="E485" s="206" t="s">
        <v>698</v>
      </c>
      <c r="F485" s="207" t="s">
        <v>699</v>
      </c>
      <c r="G485" s="208" t="s">
        <v>141</v>
      </c>
      <c r="H485" s="209">
        <v>3.3999999999999999</v>
      </c>
      <c r="I485" s="210"/>
      <c r="J485" s="211">
        <f>ROUND(I485*H485,2)</f>
        <v>0</v>
      </c>
      <c r="K485" s="207" t="s">
        <v>142</v>
      </c>
      <c r="L485" s="45"/>
      <c r="M485" s="212" t="s">
        <v>19</v>
      </c>
      <c r="N485" s="213" t="s">
        <v>42</v>
      </c>
      <c r="O485" s="85"/>
      <c r="P485" s="214">
        <f>O485*H485</f>
        <v>0</v>
      </c>
      <c r="Q485" s="214">
        <v>0.0050000000000000001</v>
      </c>
      <c r="R485" s="214">
        <f>Q485*H485</f>
        <v>0.017000000000000001</v>
      </c>
      <c r="S485" s="214">
        <v>0</v>
      </c>
      <c r="T485" s="21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6" t="s">
        <v>234</v>
      </c>
      <c r="AT485" s="216" t="s">
        <v>138</v>
      </c>
      <c r="AU485" s="216" t="s">
        <v>81</v>
      </c>
      <c r="AY485" s="18" t="s">
        <v>135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79</v>
      </c>
      <c r="BK485" s="217">
        <f>ROUND(I485*H485,2)</f>
        <v>0</v>
      </c>
      <c r="BL485" s="18" t="s">
        <v>234</v>
      </c>
      <c r="BM485" s="216" t="s">
        <v>700</v>
      </c>
    </row>
    <row r="486" s="2" customFormat="1">
      <c r="A486" s="39"/>
      <c r="B486" s="40"/>
      <c r="C486" s="41"/>
      <c r="D486" s="218" t="s">
        <v>145</v>
      </c>
      <c r="E486" s="41"/>
      <c r="F486" s="219" t="s">
        <v>701</v>
      </c>
      <c r="G486" s="41"/>
      <c r="H486" s="41"/>
      <c r="I486" s="220"/>
      <c r="J486" s="41"/>
      <c r="K486" s="41"/>
      <c r="L486" s="45"/>
      <c r="M486" s="221"/>
      <c r="N486" s="222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145</v>
      </c>
      <c r="AU486" s="18" t="s">
        <v>81</v>
      </c>
    </row>
    <row r="487" s="13" customFormat="1">
      <c r="A487" s="13"/>
      <c r="B487" s="223"/>
      <c r="C487" s="224"/>
      <c r="D487" s="225" t="s">
        <v>147</v>
      </c>
      <c r="E487" s="226" t="s">
        <v>19</v>
      </c>
      <c r="F487" s="227" t="s">
        <v>148</v>
      </c>
      <c r="G487" s="224"/>
      <c r="H487" s="226" t="s">
        <v>19</v>
      </c>
      <c r="I487" s="228"/>
      <c r="J487" s="224"/>
      <c r="K487" s="224"/>
      <c r="L487" s="229"/>
      <c r="M487" s="230"/>
      <c r="N487" s="231"/>
      <c r="O487" s="231"/>
      <c r="P487" s="231"/>
      <c r="Q487" s="231"/>
      <c r="R487" s="231"/>
      <c r="S487" s="231"/>
      <c r="T487" s="23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3" t="s">
        <v>147</v>
      </c>
      <c r="AU487" s="233" t="s">
        <v>81</v>
      </c>
      <c r="AV487" s="13" t="s">
        <v>79</v>
      </c>
      <c r="AW487" s="13" t="s">
        <v>33</v>
      </c>
      <c r="AX487" s="13" t="s">
        <v>71</v>
      </c>
      <c r="AY487" s="233" t="s">
        <v>135</v>
      </c>
    </row>
    <row r="488" s="14" customFormat="1">
      <c r="A488" s="14"/>
      <c r="B488" s="234"/>
      <c r="C488" s="235"/>
      <c r="D488" s="225" t="s">
        <v>147</v>
      </c>
      <c r="E488" s="236" t="s">
        <v>19</v>
      </c>
      <c r="F488" s="237" t="s">
        <v>702</v>
      </c>
      <c r="G488" s="235"/>
      <c r="H488" s="238">
        <v>3.3999999999999999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4" t="s">
        <v>147</v>
      </c>
      <c r="AU488" s="244" t="s">
        <v>81</v>
      </c>
      <c r="AV488" s="14" t="s">
        <v>81</v>
      </c>
      <c r="AW488" s="14" t="s">
        <v>33</v>
      </c>
      <c r="AX488" s="14" t="s">
        <v>79</v>
      </c>
      <c r="AY488" s="244" t="s">
        <v>135</v>
      </c>
    </row>
    <row r="489" s="2" customFormat="1" ht="16.5" customHeight="1">
      <c r="A489" s="39"/>
      <c r="B489" s="40"/>
      <c r="C489" s="205" t="s">
        <v>703</v>
      </c>
      <c r="D489" s="205" t="s">
        <v>138</v>
      </c>
      <c r="E489" s="206" t="s">
        <v>704</v>
      </c>
      <c r="F489" s="207" t="s">
        <v>705</v>
      </c>
      <c r="G489" s="208" t="s">
        <v>141</v>
      </c>
      <c r="H489" s="209">
        <v>3.3999999999999999</v>
      </c>
      <c r="I489" s="210"/>
      <c r="J489" s="211">
        <f>ROUND(I489*H489,2)</f>
        <v>0</v>
      </c>
      <c r="K489" s="207" t="s">
        <v>142</v>
      </c>
      <c r="L489" s="45"/>
      <c r="M489" s="212" t="s">
        <v>19</v>
      </c>
      <c r="N489" s="213" t="s">
        <v>42</v>
      </c>
      <c r="O489" s="85"/>
      <c r="P489" s="214">
        <f>O489*H489</f>
        <v>0</v>
      </c>
      <c r="Q489" s="214">
        <v>0.0051000000000000004</v>
      </c>
      <c r="R489" s="214">
        <f>Q489*H489</f>
        <v>0.017340000000000001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234</v>
      </c>
      <c r="AT489" s="216" t="s">
        <v>138</v>
      </c>
      <c r="AU489" s="216" t="s">
        <v>81</v>
      </c>
      <c r="AY489" s="18" t="s">
        <v>135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79</v>
      </c>
      <c r="BK489" s="217">
        <f>ROUND(I489*H489,2)</f>
        <v>0</v>
      </c>
      <c r="BL489" s="18" t="s">
        <v>234</v>
      </c>
      <c r="BM489" s="216" t="s">
        <v>706</v>
      </c>
    </row>
    <row r="490" s="2" customFormat="1">
      <c r="A490" s="39"/>
      <c r="B490" s="40"/>
      <c r="C490" s="41"/>
      <c r="D490" s="218" t="s">
        <v>145</v>
      </c>
      <c r="E490" s="41"/>
      <c r="F490" s="219" t="s">
        <v>707</v>
      </c>
      <c r="G490" s="41"/>
      <c r="H490" s="41"/>
      <c r="I490" s="220"/>
      <c r="J490" s="41"/>
      <c r="K490" s="41"/>
      <c r="L490" s="45"/>
      <c r="M490" s="221"/>
      <c r="N490" s="222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145</v>
      </c>
      <c r="AU490" s="18" t="s">
        <v>81</v>
      </c>
    </row>
    <row r="491" s="14" customFormat="1">
      <c r="A491" s="14"/>
      <c r="B491" s="234"/>
      <c r="C491" s="235"/>
      <c r="D491" s="225" t="s">
        <v>147</v>
      </c>
      <c r="E491" s="236" t="s">
        <v>19</v>
      </c>
      <c r="F491" s="237" t="s">
        <v>79</v>
      </c>
      <c r="G491" s="235"/>
      <c r="H491" s="238">
        <v>1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4" t="s">
        <v>147</v>
      </c>
      <c r="AU491" s="244" t="s">
        <v>81</v>
      </c>
      <c r="AV491" s="14" t="s">
        <v>81</v>
      </c>
      <c r="AW491" s="14" t="s">
        <v>33</v>
      </c>
      <c r="AX491" s="14" t="s">
        <v>71</v>
      </c>
      <c r="AY491" s="244" t="s">
        <v>135</v>
      </c>
    </row>
    <row r="492" s="13" customFormat="1">
      <c r="A492" s="13"/>
      <c r="B492" s="223"/>
      <c r="C492" s="224"/>
      <c r="D492" s="225" t="s">
        <v>147</v>
      </c>
      <c r="E492" s="226" t="s">
        <v>19</v>
      </c>
      <c r="F492" s="227" t="s">
        <v>148</v>
      </c>
      <c r="G492" s="224"/>
      <c r="H492" s="226" t="s">
        <v>19</v>
      </c>
      <c r="I492" s="228"/>
      <c r="J492" s="224"/>
      <c r="K492" s="224"/>
      <c r="L492" s="229"/>
      <c r="M492" s="230"/>
      <c r="N492" s="231"/>
      <c r="O492" s="231"/>
      <c r="P492" s="231"/>
      <c r="Q492" s="231"/>
      <c r="R492" s="231"/>
      <c r="S492" s="231"/>
      <c r="T492" s="23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3" t="s">
        <v>147</v>
      </c>
      <c r="AU492" s="233" t="s">
        <v>81</v>
      </c>
      <c r="AV492" s="13" t="s">
        <v>79</v>
      </c>
      <c r="AW492" s="13" t="s">
        <v>33</v>
      </c>
      <c r="AX492" s="13" t="s">
        <v>71</v>
      </c>
      <c r="AY492" s="233" t="s">
        <v>135</v>
      </c>
    </row>
    <row r="493" s="14" customFormat="1">
      <c r="A493" s="14"/>
      <c r="B493" s="234"/>
      <c r="C493" s="235"/>
      <c r="D493" s="225" t="s">
        <v>147</v>
      </c>
      <c r="E493" s="236" t="s">
        <v>19</v>
      </c>
      <c r="F493" s="237" t="s">
        <v>702</v>
      </c>
      <c r="G493" s="235"/>
      <c r="H493" s="238">
        <v>3.3999999999999999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4" t="s">
        <v>147</v>
      </c>
      <c r="AU493" s="244" t="s">
        <v>81</v>
      </c>
      <c r="AV493" s="14" t="s">
        <v>81</v>
      </c>
      <c r="AW493" s="14" t="s">
        <v>33</v>
      </c>
      <c r="AX493" s="14" t="s">
        <v>79</v>
      </c>
      <c r="AY493" s="244" t="s">
        <v>135</v>
      </c>
    </row>
    <row r="494" s="2" customFormat="1" ht="16.5" customHeight="1">
      <c r="A494" s="39"/>
      <c r="B494" s="40"/>
      <c r="C494" s="205" t="s">
        <v>708</v>
      </c>
      <c r="D494" s="205" t="s">
        <v>138</v>
      </c>
      <c r="E494" s="206" t="s">
        <v>709</v>
      </c>
      <c r="F494" s="207" t="s">
        <v>710</v>
      </c>
      <c r="G494" s="208" t="s">
        <v>141</v>
      </c>
      <c r="H494" s="209">
        <v>3.3999999999999999</v>
      </c>
      <c r="I494" s="210"/>
      <c r="J494" s="211">
        <f>ROUND(I494*H494,2)</f>
        <v>0</v>
      </c>
      <c r="K494" s="207" t="s">
        <v>142</v>
      </c>
      <c r="L494" s="45"/>
      <c r="M494" s="212" t="s">
        <v>19</v>
      </c>
      <c r="N494" s="213" t="s">
        <v>42</v>
      </c>
      <c r="O494" s="85"/>
      <c r="P494" s="214">
        <f>O494*H494</f>
        <v>0</v>
      </c>
      <c r="Q494" s="214">
        <v>0.00014999999999999999</v>
      </c>
      <c r="R494" s="214">
        <f>Q494*H494</f>
        <v>0.00050999999999999993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234</v>
      </c>
      <c r="AT494" s="216" t="s">
        <v>138</v>
      </c>
      <c r="AU494" s="216" t="s">
        <v>81</v>
      </c>
      <c r="AY494" s="18" t="s">
        <v>135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79</v>
      </c>
      <c r="BK494" s="217">
        <f>ROUND(I494*H494,2)</f>
        <v>0</v>
      </c>
      <c r="BL494" s="18" t="s">
        <v>234</v>
      </c>
      <c r="BM494" s="216" t="s">
        <v>711</v>
      </c>
    </row>
    <row r="495" s="2" customFormat="1">
      <c r="A495" s="39"/>
      <c r="B495" s="40"/>
      <c r="C495" s="41"/>
      <c r="D495" s="218" t="s">
        <v>145</v>
      </c>
      <c r="E495" s="41"/>
      <c r="F495" s="219" t="s">
        <v>712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145</v>
      </c>
      <c r="AU495" s="18" t="s">
        <v>81</v>
      </c>
    </row>
    <row r="496" s="13" customFormat="1">
      <c r="A496" s="13"/>
      <c r="B496" s="223"/>
      <c r="C496" s="224"/>
      <c r="D496" s="225" t="s">
        <v>147</v>
      </c>
      <c r="E496" s="226" t="s">
        <v>19</v>
      </c>
      <c r="F496" s="227" t="s">
        <v>148</v>
      </c>
      <c r="G496" s="224"/>
      <c r="H496" s="226" t="s">
        <v>19</v>
      </c>
      <c r="I496" s="228"/>
      <c r="J496" s="224"/>
      <c r="K496" s="224"/>
      <c r="L496" s="229"/>
      <c r="M496" s="230"/>
      <c r="N496" s="231"/>
      <c r="O496" s="231"/>
      <c r="P496" s="231"/>
      <c r="Q496" s="231"/>
      <c r="R496" s="231"/>
      <c r="S496" s="231"/>
      <c r="T496" s="23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3" t="s">
        <v>147</v>
      </c>
      <c r="AU496" s="233" t="s">
        <v>81</v>
      </c>
      <c r="AV496" s="13" t="s">
        <v>79</v>
      </c>
      <c r="AW496" s="13" t="s">
        <v>33</v>
      </c>
      <c r="AX496" s="13" t="s">
        <v>71</v>
      </c>
      <c r="AY496" s="233" t="s">
        <v>135</v>
      </c>
    </row>
    <row r="497" s="14" customFormat="1">
      <c r="A497" s="14"/>
      <c r="B497" s="234"/>
      <c r="C497" s="235"/>
      <c r="D497" s="225" t="s">
        <v>147</v>
      </c>
      <c r="E497" s="236" t="s">
        <v>19</v>
      </c>
      <c r="F497" s="237" t="s">
        <v>702</v>
      </c>
      <c r="G497" s="235"/>
      <c r="H497" s="238">
        <v>3.3999999999999999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4" t="s">
        <v>147</v>
      </c>
      <c r="AU497" s="244" t="s">
        <v>81</v>
      </c>
      <c r="AV497" s="14" t="s">
        <v>81</v>
      </c>
      <c r="AW497" s="14" t="s">
        <v>33</v>
      </c>
      <c r="AX497" s="14" t="s">
        <v>79</v>
      </c>
      <c r="AY497" s="244" t="s">
        <v>135</v>
      </c>
    </row>
    <row r="498" s="2" customFormat="1" ht="16.5" customHeight="1">
      <c r="A498" s="39"/>
      <c r="B498" s="40"/>
      <c r="C498" s="205" t="s">
        <v>713</v>
      </c>
      <c r="D498" s="205" t="s">
        <v>138</v>
      </c>
      <c r="E498" s="206" t="s">
        <v>714</v>
      </c>
      <c r="F498" s="207" t="s">
        <v>715</v>
      </c>
      <c r="G498" s="208" t="s">
        <v>275</v>
      </c>
      <c r="H498" s="209">
        <v>5</v>
      </c>
      <c r="I498" s="210"/>
      <c r="J498" s="211">
        <f>ROUND(I498*H498,2)</f>
        <v>0</v>
      </c>
      <c r="K498" s="207" t="s">
        <v>357</v>
      </c>
      <c r="L498" s="45"/>
      <c r="M498" s="212" t="s">
        <v>19</v>
      </c>
      <c r="N498" s="213" t="s">
        <v>42</v>
      </c>
      <c r="O498" s="85"/>
      <c r="P498" s="214">
        <f>O498*H498</f>
        <v>0</v>
      </c>
      <c r="Q498" s="214">
        <v>0</v>
      </c>
      <c r="R498" s="214">
        <f>Q498*H498</f>
        <v>0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234</v>
      </c>
      <c r="AT498" s="216" t="s">
        <v>138</v>
      </c>
      <c r="AU498" s="216" t="s">
        <v>81</v>
      </c>
      <c r="AY498" s="18" t="s">
        <v>135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79</v>
      </c>
      <c r="BK498" s="217">
        <f>ROUND(I498*H498,2)</f>
        <v>0</v>
      </c>
      <c r="BL498" s="18" t="s">
        <v>234</v>
      </c>
      <c r="BM498" s="216" t="s">
        <v>716</v>
      </c>
    </row>
    <row r="499" s="13" customFormat="1">
      <c r="A499" s="13"/>
      <c r="B499" s="223"/>
      <c r="C499" s="224"/>
      <c r="D499" s="225" t="s">
        <v>147</v>
      </c>
      <c r="E499" s="226" t="s">
        <v>19</v>
      </c>
      <c r="F499" s="227" t="s">
        <v>148</v>
      </c>
      <c r="G499" s="224"/>
      <c r="H499" s="226" t="s">
        <v>19</v>
      </c>
      <c r="I499" s="228"/>
      <c r="J499" s="224"/>
      <c r="K499" s="224"/>
      <c r="L499" s="229"/>
      <c r="M499" s="230"/>
      <c r="N499" s="231"/>
      <c r="O499" s="231"/>
      <c r="P499" s="231"/>
      <c r="Q499" s="231"/>
      <c r="R499" s="231"/>
      <c r="S499" s="231"/>
      <c r="T499" s="23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3" t="s">
        <v>147</v>
      </c>
      <c r="AU499" s="233" t="s">
        <v>81</v>
      </c>
      <c r="AV499" s="13" t="s">
        <v>79</v>
      </c>
      <c r="AW499" s="13" t="s">
        <v>33</v>
      </c>
      <c r="AX499" s="13" t="s">
        <v>71</v>
      </c>
      <c r="AY499" s="233" t="s">
        <v>135</v>
      </c>
    </row>
    <row r="500" s="14" customFormat="1">
      <c r="A500" s="14"/>
      <c r="B500" s="234"/>
      <c r="C500" s="235"/>
      <c r="D500" s="225" t="s">
        <v>147</v>
      </c>
      <c r="E500" s="236" t="s">
        <v>19</v>
      </c>
      <c r="F500" s="237" t="s">
        <v>169</v>
      </c>
      <c r="G500" s="235"/>
      <c r="H500" s="238">
        <v>5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4" t="s">
        <v>147</v>
      </c>
      <c r="AU500" s="244" t="s">
        <v>81</v>
      </c>
      <c r="AV500" s="14" t="s">
        <v>81</v>
      </c>
      <c r="AW500" s="14" t="s">
        <v>33</v>
      </c>
      <c r="AX500" s="14" t="s">
        <v>79</v>
      </c>
      <c r="AY500" s="244" t="s">
        <v>135</v>
      </c>
    </row>
    <row r="501" s="2" customFormat="1" ht="24.15" customHeight="1">
      <c r="A501" s="39"/>
      <c r="B501" s="40"/>
      <c r="C501" s="205" t="s">
        <v>717</v>
      </c>
      <c r="D501" s="205" t="s">
        <v>138</v>
      </c>
      <c r="E501" s="206" t="s">
        <v>718</v>
      </c>
      <c r="F501" s="207" t="s">
        <v>719</v>
      </c>
      <c r="G501" s="208" t="s">
        <v>160</v>
      </c>
      <c r="H501" s="209">
        <v>0.16400000000000001</v>
      </c>
      <c r="I501" s="210"/>
      <c r="J501" s="211">
        <f>ROUND(I501*H501,2)</f>
        <v>0</v>
      </c>
      <c r="K501" s="207" t="s">
        <v>142</v>
      </c>
      <c r="L501" s="45"/>
      <c r="M501" s="212" t="s">
        <v>19</v>
      </c>
      <c r="N501" s="213" t="s">
        <v>42</v>
      </c>
      <c r="O501" s="85"/>
      <c r="P501" s="214">
        <f>O501*H501</f>
        <v>0</v>
      </c>
      <c r="Q501" s="214">
        <v>0</v>
      </c>
      <c r="R501" s="214">
        <f>Q501*H501</f>
        <v>0</v>
      </c>
      <c r="S501" s="214">
        <v>0</v>
      </c>
      <c r="T501" s="21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6" t="s">
        <v>234</v>
      </c>
      <c r="AT501" s="216" t="s">
        <v>138</v>
      </c>
      <c r="AU501" s="216" t="s">
        <v>81</v>
      </c>
      <c r="AY501" s="18" t="s">
        <v>135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8" t="s">
        <v>79</v>
      </c>
      <c r="BK501" s="217">
        <f>ROUND(I501*H501,2)</f>
        <v>0</v>
      </c>
      <c r="BL501" s="18" t="s">
        <v>234</v>
      </c>
      <c r="BM501" s="216" t="s">
        <v>720</v>
      </c>
    </row>
    <row r="502" s="2" customFormat="1">
      <c r="A502" s="39"/>
      <c r="B502" s="40"/>
      <c r="C502" s="41"/>
      <c r="D502" s="218" t="s">
        <v>145</v>
      </c>
      <c r="E502" s="41"/>
      <c r="F502" s="219" t="s">
        <v>721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145</v>
      </c>
      <c r="AU502" s="18" t="s">
        <v>81</v>
      </c>
    </row>
    <row r="503" s="2" customFormat="1" ht="24.15" customHeight="1">
      <c r="A503" s="39"/>
      <c r="B503" s="40"/>
      <c r="C503" s="205" t="s">
        <v>722</v>
      </c>
      <c r="D503" s="205" t="s">
        <v>138</v>
      </c>
      <c r="E503" s="206" t="s">
        <v>723</v>
      </c>
      <c r="F503" s="207" t="s">
        <v>724</v>
      </c>
      <c r="G503" s="208" t="s">
        <v>160</v>
      </c>
      <c r="H503" s="209">
        <v>0.16400000000000001</v>
      </c>
      <c r="I503" s="210"/>
      <c r="J503" s="211">
        <f>ROUND(I503*H503,2)</f>
        <v>0</v>
      </c>
      <c r="K503" s="207" t="s">
        <v>142</v>
      </c>
      <c r="L503" s="45"/>
      <c r="M503" s="212" t="s">
        <v>19</v>
      </c>
      <c r="N503" s="213" t="s">
        <v>42</v>
      </c>
      <c r="O503" s="85"/>
      <c r="P503" s="214">
        <f>O503*H503</f>
        <v>0</v>
      </c>
      <c r="Q503" s="214">
        <v>0</v>
      </c>
      <c r="R503" s="214">
        <f>Q503*H503</f>
        <v>0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234</v>
      </c>
      <c r="AT503" s="216" t="s">
        <v>138</v>
      </c>
      <c r="AU503" s="216" t="s">
        <v>81</v>
      </c>
      <c r="AY503" s="18" t="s">
        <v>135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79</v>
      </c>
      <c r="BK503" s="217">
        <f>ROUND(I503*H503,2)</f>
        <v>0</v>
      </c>
      <c r="BL503" s="18" t="s">
        <v>234</v>
      </c>
      <c r="BM503" s="216" t="s">
        <v>725</v>
      </c>
    </row>
    <row r="504" s="2" customFormat="1">
      <c r="A504" s="39"/>
      <c r="B504" s="40"/>
      <c r="C504" s="41"/>
      <c r="D504" s="218" t="s">
        <v>145</v>
      </c>
      <c r="E504" s="41"/>
      <c r="F504" s="219" t="s">
        <v>726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145</v>
      </c>
      <c r="AU504" s="18" t="s">
        <v>81</v>
      </c>
    </row>
    <row r="505" s="2" customFormat="1" ht="24.15" customHeight="1">
      <c r="A505" s="39"/>
      <c r="B505" s="40"/>
      <c r="C505" s="205" t="s">
        <v>727</v>
      </c>
      <c r="D505" s="205" t="s">
        <v>138</v>
      </c>
      <c r="E505" s="206" t="s">
        <v>728</v>
      </c>
      <c r="F505" s="207" t="s">
        <v>729</v>
      </c>
      <c r="G505" s="208" t="s">
        <v>160</v>
      </c>
      <c r="H505" s="209">
        <v>0.16400000000000001</v>
      </c>
      <c r="I505" s="210"/>
      <c r="J505" s="211">
        <f>ROUND(I505*H505,2)</f>
        <v>0</v>
      </c>
      <c r="K505" s="207" t="s">
        <v>142</v>
      </c>
      <c r="L505" s="45"/>
      <c r="M505" s="212" t="s">
        <v>19</v>
      </c>
      <c r="N505" s="213" t="s">
        <v>42</v>
      </c>
      <c r="O505" s="85"/>
      <c r="P505" s="214">
        <f>O505*H505</f>
        <v>0</v>
      </c>
      <c r="Q505" s="214">
        <v>0</v>
      </c>
      <c r="R505" s="214">
        <f>Q505*H505</f>
        <v>0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234</v>
      </c>
      <c r="AT505" s="216" t="s">
        <v>138</v>
      </c>
      <c r="AU505" s="216" t="s">
        <v>81</v>
      </c>
      <c r="AY505" s="18" t="s">
        <v>135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79</v>
      </c>
      <c r="BK505" s="217">
        <f>ROUND(I505*H505,2)</f>
        <v>0</v>
      </c>
      <c r="BL505" s="18" t="s">
        <v>234</v>
      </c>
      <c r="BM505" s="216" t="s">
        <v>730</v>
      </c>
    </row>
    <row r="506" s="2" customFormat="1">
      <c r="A506" s="39"/>
      <c r="B506" s="40"/>
      <c r="C506" s="41"/>
      <c r="D506" s="218" t="s">
        <v>145</v>
      </c>
      <c r="E506" s="41"/>
      <c r="F506" s="219" t="s">
        <v>731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145</v>
      </c>
      <c r="AU506" s="18" t="s">
        <v>81</v>
      </c>
    </row>
    <row r="507" s="2" customFormat="1" ht="33" customHeight="1">
      <c r="A507" s="39"/>
      <c r="B507" s="40"/>
      <c r="C507" s="205" t="s">
        <v>732</v>
      </c>
      <c r="D507" s="205" t="s">
        <v>138</v>
      </c>
      <c r="E507" s="206" t="s">
        <v>733</v>
      </c>
      <c r="F507" s="207" t="s">
        <v>734</v>
      </c>
      <c r="G507" s="208" t="s">
        <v>160</v>
      </c>
      <c r="H507" s="209">
        <v>3.2799999999999998</v>
      </c>
      <c r="I507" s="210"/>
      <c r="J507" s="211">
        <f>ROUND(I507*H507,2)</f>
        <v>0</v>
      </c>
      <c r="K507" s="207" t="s">
        <v>142</v>
      </c>
      <c r="L507" s="45"/>
      <c r="M507" s="212" t="s">
        <v>19</v>
      </c>
      <c r="N507" s="213" t="s">
        <v>42</v>
      </c>
      <c r="O507" s="85"/>
      <c r="P507" s="214">
        <f>O507*H507</f>
        <v>0</v>
      </c>
      <c r="Q507" s="214">
        <v>0</v>
      </c>
      <c r="R507" s="214">
        <f>Q507*H507</f>
        <v>0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234</v>
      </c>
      <c r="AT507" s="216" t="s">
        <v>138</v>
      </c>
      <c r="AU507" s="216" t="s">
        <v>81</v>
      </c>
      <c r="AY507" s="18" t="s">
        <v>135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79</v>
      </c>
      <c r="BK507" s="217">
        <f>ROUND(I507*H507,2)</f>
        <v>0</v>
      </c>
      <c r="BL507" s="18" t="s">
        <v>234</v>
      </c>
      <c r="BM507" s="216" t="s">
        <v>735</v>
      </c>
    </row>
    <row r="508" s="2" customFormat="1">
      <c r="A508" s="39"/>
      <c r="B508" s="40"/>
      <c r="C508" s="41"/>
      <c r="D508" s="218" t="s">
        <v>145</v>
      </c>
      <c r="E508" s="41"/>
      <c r="F508" s="219" t="s">
        <v>736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145</v>
      </c>
      <c r="AU508" s="18" t="s">
        <v>81</v>
      </c>
    </row>
    <row r="509" s="14" customFormat="1">
      <c r="A509" s="14"/>
      <c r="B509" s="234"/>
      <c r="C509" s="235"/>
      <c r="D509" s="225" t="s">
        <v>147</v>
      </c>
      <c r="E509" s="235"/>
      <c r="F509" s="237" t="s">
        <v>737</v>
      </c>
      <c r="G509" s="235"/>
      <c r="H509" s="238">
        <v>3.2799999999999998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4" t="s">
        <v>147</v>
      </c>
      <c r="AU509" s="244" t="s">
        <v>81</v>
      </c>
      <c r="AV509" s="14" t="s">
        <v>81</v>
      </c>
      <c r="AW509" s="14" t="s">
        <v>4</v>
      </c>
      <c r="AX509" s="14" t="s">
        <v>79</v>
      </c>
      <c r="AY509" s="244" t="s">
        <v>135</v>
      </c>
    </row>
    <row r="510" s="12" customFormat="1" ht="22.8" customHeight="1">
      <c r="A510" s="12"/>
      <c r="B510" s="189"/>
      <c r="C510" s="190"/>
      <c r="D510" s="191" t="s">
        <v>70</v>
      </c>
      <c r="E510" s="203" t="s">
        <v>738</v>
      </c>
      <c r="F510" s="203" t="s">
        <v>739</v>
      </c>
      <c r="G510" s="190"/>
      <c r="H510" s="190"/>
      <c r="I510" s="193"/>
      <c r="J510" s="204">
        <f>BK510</f>
        <v>0</v>
      </c>
      <c r="K510" s="190"/>
      <c r="L510" s="195"/>
      <c r="M510" s="196"/>
      <c r="N510" s="197"/>
      <c r="O510" s="197"/>
      <c r="P510" s="198">
        <f>SUM(P511:P539)</f>
        <v>0</v>
      </c>
      <c r="Q510" s="197"/>
      <c r="R510" s="198">
        <f>SUM(R511:R539)</f>
        <v>1.2711974199999998</v>
      </c>
      <c r="S510" s="197"/>
      <c r="T510" s="199">
        <f>SUM(T511:T539)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0" t="s">
        <v>81</v>
      </c>
      <c r="AT510" s="201" t="s">
        <v>70</v>
      </c>
      <c r="AU510" s="201" t="s">
        <v>79</v>
      </c>
      <c r="AY510" s="200" t="s">
        <v>135</v>
      </c>
      <c r="BK510" s="202">
        <f>SUM(BK511:BK539)</f>
        <v>0</v>
      </c>
    </row>
    <row r="511" s="2" customFormat="1" ht="24.15" customHeight="1">
      <c r="A511" s="39"/>
      <c r="B511" s="40"/>
      <c r="C511" s="205" t="s">
        <v>740</v>
      </c>
      <c r="D511" s="205" t="s">
        <v>138</v>
      </c>
      <c r="E511" s="206" t="s">
        <v>741</v>
      </c>
      <c r="F511" s="207" t="s">
        <v>742</v>
      </c>
      <c r="G511" s="208" t="s">
        <v>627</v>
      </c>
      <c r="H511" s="209">
        <v>48.700000000000003</v>
      </c>
      <c r="I511" s="210"/>
      <c r="J511" s="211">
        <f>ROUND(I511*H511,2)</f>
        <v>0</v>
      </c>
      <c r="K511" s="207" t="s">
        <v>142</v>
      </c>
      <c r="L511" s="45"/>
      <c r="M511" s="212" t="s">
        <v>19</v>
      </c>
      <c r="N511" s="213" t="s">
        <v>42</v>
      </c>
      <c r="O511" s="85"/>
      <c r="P511" s="214">
        <f>O511*H511</f>
        <v>0</v>
      </c>
      <c r="Q511" s="214">
        <v>5.0000000000000002E-05</v>
      </c>
      <c r="R511" s="214">
        <f>Q511*H511</f>
        <v>0.0024350000000000001</v>
      </c>
      <c r="S511" s="214">
        <v>0</v>
      </c>
      <c r="T511" s="21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6" t="s">
        <v>234</v>
      </c>
      <c r="AT511" s="216" t="s">
        <v>138</v>
      </c>
      <c r="AU511" s="216" t="s">
        <v>81</v>
      </c>
      <c r="AY511" s="18" t="s">
        <v>135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8" t="s">
        <v>79</v>
      </c>
      <c r="BK511" s="217">
        <f>ROUND(I511*H511,2)</f>
        <v>0</v>
      </c>
      <c r="BL511" s="18" t="s">
        <v>234</v>
      </c>
      <c r="BM511" s="216" t="s">
        <v>743</v>
      </c>
    </row>
    <row r="512" s="2" customFormat="1">
      <c r="A512" s="39"/>
      <c r="B512" s="40"/>
      <c r="C512" s="41"/>
      <c r="D512" s="218" t="s">
        <v>145</v>
      </c>
      <c r="E512" s="41"/>
      <c r="F512" s="219" t="s">
        <v>744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145</v>
      </c>
      <c r="AU512" s="18" t="s">
        <v>81</v>
      </c>
    </row>
    <row r="513" s="13" customFormat="1">
      <c r="A513" s="13"/>
      <c r="B513" s="223"/>
      <c r="C513" s="224"/>
      <c r="D513" s="225" t="s">
        <v>147</v>
      </c>
      <c r="E513" s="226" t="s">
        <v>19</v>
      </c>
      <c r="F513" s="227" t="s">
        <v>148</v>
      </c>
      <c r="G513" s="224"/>
      <c r="H513" s="226" t="s">
        <v>19</v>
      </c>
      <c r="I513" s="228"/>
      <c r="J513" s="224"/>
      <c r="K513" s="224"/>
      <c r="L513" s="229"/>
      <c r="M513" s="230"/>
      <c r="N513" s="231"/>
      <c r="O513" s="231"/>
      <c r="P513" s="231"/>
      <c r="Q513" s="231"/>
      <c r="R513" s="231"/>
      <c r="S513" s="231"/>
      <c r="T513" s="23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3" t="s">
        <v>147</v>
      </c>
      <c r="AU513" s="233" t="s">
        <v>81</v>
      </c>
      <c r="AV513" s="13" t="s">
        <v>79</v>
      </c>
      <c r="AW513" s="13" t="s">
        <v>33</v>
      </c>
      <c r="AX513" s="13" t="s">
        <v>71</v>
      </c>
      <c r="AY513" s="233" t="s">
        <v>135</v>
      </c>
    </row>
    <row r="514" s="14" customFormat="1">
      <c r="A514" s="14"/>
      <c r="B514" s="234"/>
      <c r="C514" s="235"/>
      <c r="D514" s="225" t="s">
        <v>147</v>
      </c>
      <c r="E514" s="236" t="s">
        <v>19</v>
      </c>
      <c r="F514" s="237" t="s">
        <v>745</v>
      </c>
      <c r="G514" s="235"/>
      <c r="H514" s="238">
        <v>48.700000000000003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4" t="s">
        <v>147</v>
      </c>
      <c r="AU514" s="244" t="s">
        <v>81</v>
      </c>
      <c r="AV514" s="14" t="s">
        <v>81</v>
      </c>
      <c r="AW514" s="14" t="s">
        <v>33</v>
      </c>
      <c r="AX514" s="14" t="s">
        <v>79</v>
      </c>
      <c r="AY514" s="244" t="s">
        <v>135</v>
      </c>
    </row>
    <row r="515" s="2" customFormat="1" ht="16.5" customHeight="1">
      <c r="A515" s="39"/>
      <c r="B515" s="40"/>
      <c r="C515" s="256" t="s">
        <v>746</v>
      </c>
      <c r="D515" s="256" t="s">
        <v>279</v>
      </c>
      <c r="E515" s="257" t="s">
        <v>747</v>
      </c>
      <c r="F515" s="258" t="s">
        <v>748</v>
      </c>
      <c r="G515" s="259" t="s">
        <v>627</v>
      </c>
      <c r="H515" s="260">
        <v>52.595999999999997</v>
      </c>
      <c r="I515" s="261"/>
      <c r="J515" s="262">
        <f>ROUND(I515*H515,2)</f>
        <v>0</v>
      </c>
      <c r="K515" s="258" t="s">
        <v>142</v>
      </c>
      <c r="L515" s="263"/>
      <c r="M515" s="264" t="s">
        <v>19</v>
      </c>
      <c r="N515" s="265" t="s">
        <v>42</v>
      </c>
      <c r="O515" s="85"/>
      <c r="P515" s="214">
        <f>O515*H515</f>
        <v>0</v>
      </c>
      <c r="Q515" s="214">
        <v>0.00020000000000000001</v>
      </c>
      <c r="R515" s="214">
        <f>Q515*H515</f>
        <v>0.010519199999999999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333</v>
      </c>
      <c r="AT515" s="216" t="s">
        <v>279</v>
      </c>
      <c r="AU515" s="216" t="s">
        <v>81</v>
      </c>
      <c r="AY515" s="18" t="s">
        <v>135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79</v>
      </c>
      <c r="BK515" s="217">
        <f>ROUND(I515*H515,2)</f>
        <v>0</v>
      </c>
      <c r="BL515" s="18" t="s">
        <v>234</v>
      </c>
      <c r="BM515" s="216" t="s">
        <v>749</v>
      </c>
    </row>
    <row r="516" s="14" customFormat="1">
      <c r="A516" s="14"/>
      <c r="B516" s="234"/>
      <c r="C516" s="235"/>
      <c r="D516" s="225" t="s">
        <v>147</v>
      </c>
      <c r="E516" s="235"/>
      <c r="F516" s="237" t="s">
        <v>750</v>
      </c>
      <c r="G516" s="235"/>
      <c r="H516" s="238">
        <v>52.595999999999997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4" t="s">
        <v>147</v>
      </c>
      <c r="AU516" s="244" t="s">
        <v>81</v>
      </c>
      <c r="AV516" s="14" t="s">
        <v>81</v>
      </c>
      <c r="AW516" s="14" t="s">
        <v>4</v>
      </c>
      <c r="AX516" s="14" t="s">
        <v>79</v>
      </c>
      <c r="AY516" s="244" t="s">
        <v>135</v>
      </c>
    </row>
    <row r="517" s="2" customFormat="1" ht="24.15" customHeight="1">
      <c r="A517" s="39"/>
      <c r="B517" s="40"/>
      <c r="C517" s="205" t="s">
        <v>751</v>
      </c>
      <c r="D517" s="205" t="s">
        <v>138</v>
      </c>
      <c r="E517" s="206" t="s">
        <v>752</v>
      </c>
      <c r="F517" s="207" t="s">
        <v>753</v>
      </c>
      <c r="G517" s="208" t="s">
        <v>141</v>
      </c>
      <c r="H517" s="209">
        <v>50.43</v>
      </c>
      <c r="I517" s="210"/>
      <c r="J517" s="211">
        <f>ROUND(I517*H517,2)</f>
        <v>0</v>
      </c>
      <c r="K517" s="207" t="s">
        <v>142</v>
      </c>
      <c r="L517" s="45"/>
      <c r="M517" s="212" t="s">
        <v>19</v>
      </c>
      <c r="N517" s="213" t="s">
        <v>42</v>
      </c>
      <c r="O517" s="85"/>
      <c r="P517" s="214">
        <f>O517*H517</f>
        <v>0</v>
      </c>
      <c r="Q517" s="214">
        <v>0.01013</v>
      </c>
      <c r="R517" s="214">
        <f>Q517*H517</f>
        <v>0.51085590000000003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234</v>
      </c>
      <c r="AT517" s="216" t="s">
        <v>138</v>
      </c>
      <c r="AU517" s="216" t="s">
        <v>81</v>
      </c>
      <c r="AY517" s="18" t="s">
        <v>135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79</v>
      </c>
      <c r="BK517" s="217">
        <f>ROUND(I517*H517,2)</f>
        <v>0</v>
      </c>
      <c r="BL517" s="18" t="s">
        <v>234</v>
      </c>
      <c r="BM517" s="216" t="s">
        <v>754</v>
      </c>
    </row>
    <row r="518" s="2" customFormat="1">
      <c r="A518" s="39"/>
      <c r="B518" s="40"/>
      <c r="C518" s="41"/>
      <c r="D518" s="218" t="s">
        <v>145</v>
      </c>
      <c r="E518" s="41"/>
      <c r="F518" s="219" t="s">
        <v>755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145</v>
      </c>
      <c r="AU518" s="18" t="s">
        <v>81</v>
      </c>
    </row>
    <row r="519" s="13" customFormat="1">
      <c r="A519" s="13"/>
      <c r="B519" s="223"/>
      <c r="C519" s="224"/>
      <c r="D519" s="225" t="s">
        <v>147</v>
      </c>
      <c r="E519" s="226" t="s">
        <v>19</v>
      </c>
      <c r="F519" s="227" t="s">
        <v>148</v>
      </c>
      <c r="G519" s="224"/>
      <c r="H519" s="226" t="s">
        <v>19</v>
      </c>
      <c r="I519" s="228"/>
      <c r="J519" s="224"/>
      <c r="K519" s="224"/>
      <c r="L519" s="229"/>
      <c r="M519" s="230"/>
      <c r="N519" s="231"/>
      <c r="O519" s="231"/>
      <c r="P519" s="231"/>
      <c r="Q519" s="231"/>
      <c r="R519" s="231"/>
      <c r="S519" s="231"/>
      <c r="T519" s="23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3" t="s">
        <v>147</v>
      </c>
      <c r="AU519" s="233" t="s">
        <v>81</v>
      </c>
      <c r="AV519" s="13" t="s">
        <v>79</v>
      </c>
      <c r="AW519" s="13" t="s">
        <v>33</v>
      </c>
      <c r="AX519" s="13" t="s">
        <v>71</v>
      </c>
      <c r="AY519" s="233" t="s">
        <v>135</v>
      </c>
    </row>
    <row r="520" s="14" customFormat="1">
      <c r="A520" s="14"/>
      <c r="B520" s="234"/>
      <c r="C520" s="235"/>
      <c r="D520" s="225" t="s">
        <v>147</v>
      </c>
      <c r="E520" s="236" t="s">
        <v>19</v>
      </c>
      <c r="F520" s="237" t="s">
        <v>471</v>
      </c>
      <c r="G520" s="235"/>
      <c r="H520" s="238">
        <v>50.43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4" t="s">
        <v>147</v>
      </c>
      <c r="AU520" s="244" t="s">
        <v>81</v>
      </c>
      <c r="AV520" s="14" t="s">
        <v>81</v>
      </c>
      <c r="AW520" s="14" t="s">
        <v>33</v>
      </c>
      <c r="AX520" s="14" t="s">
        <v>79</v>
      </c>
      <c r="AY520" s="244" t="s">
        <v>135</v>
      </c>
    </row>
    <row r="521" s="2" customFormat="1" ht="16.5" customHeight="1">
      <c r="A521" s="39"/>
      <c r="B521" s="40"/>
      <c r="C521" s="256" t="s">
        <v>756</v>
      </c>
      <c r="D521" s="256" t="s">
        <v>279</v>
      </c>
      <c r="E521" s="257" t="s">
        <v>757</v>
      </c>
      <c r="F521" s="258" t="s">
        <v>758</v>
      </c>
      <c r="G521" s="259" t="s">
        <v>141</v>
      </c>
      <c r="H521" s="260">
        <v>54.463999999999999</v>
      </c>
      <c r="I521" s="261"/>
      <c r="J521" s="262">
        <f>ROUND(I521*H521,2)</f>
        <v>0</v>
      </c>
      <c r="K521" s="258" t="s">
        <v>142</v>
      </c>
      <c r="L521" s="263"/>
      <c r="M521" s="264" t="s">
        <v>19</v>
      </c>
      <c r="N521" s="265" t="s">
        <v>42</v>
      </c>
      <c r="O521" s="85"/>
      <c r="P521" s="214">
        <f>O521*H521</f>
        <v>0</v>
      </c>
      <c r="Q521" s="214">
        <v>0.01323</v>
      </c>
      <c r="R521" s="214">
        <f>Q521*H521</f>
        <v>0.72055871999999999</v>
      </c>
      <c r="S521" s="214">
        <v>0</v>
      </c>
      <c r="T521" s="215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6" t="s">
        <v>333</v>
      </c>
      <c r="AT521" s="216" t="s">
        <v>279</v>
      </c>
      <c r="AU521" s="216" t="s">
        <v>81</v>
      </c>
      <c r="AY521" s="18" t="s">
        <v>135</v>
      </c>
      <c r="BE521" s="217">
        <f>IF(N521="základní",J521,0)</f>
        <v>0</v>
      </c>
      <c r="BF521" s="217">
        <f>IF(N521="snížená",J521,0)</f>
        <v>0</v>
      </c>
      <c r="BG521" s="217">
        <f>IF(N521="zákl. přenesená",J521,0)</f>
        <v>0</v>
      </c>
      <c r="BH521" s="217">
        <f>IF(N521="sníž. přenesená",J521,0)</f>
        <v>0</v>
      </c>
      <c r="BI521" s="217">
        <f>IF(N521="nulová",J521,0)</f>
        <v>0</v>
      </c>
      <c r="BJ521" s="18" t="s">
        <v>79</v>
      </c>
      <c r="BK521" s="217">
        <f>ROUND(I521*H521,2)</f>
        <v>0</v>
      </c>
      <c r="BL521" s="18" t="s">
        <v>234</v>
      </c>
      <c r="BM521" s="216" t="s">
        <v>759</v>
      </c>
    </row>
    <row r="522" s="14" customFormat="1">
      <c r="A522" s="14"/>
      <c r="B522" s="234"/>
      <c r="C522" s="235"/>
      <c r="D522" s="225" t="s">
        <v>147</v>
      </c>
      <c r="E522" s="235"/>
      <c r="F522" s="237" t="s">
        <v>760</v>
      </c>
      <c r="G522" s="235"/>
      <c r="H522" s="238">
        <v>54.463999999999999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4" t="s">
        <v>147</v>
      </c>
      <c r="AU522" s="244" t="s">
        <v>81</v>
      </c>
      <c r="AV522" s="14" t="s">
        <v>81</v>
      </c>
      <c r="AW522" s="14" t="s">
        <v>4</v>
      </c>
      <c r="AX522" s="14" t="s">
        <v>79</v>
      </c>
      <c r="AY522" s="244" t="s">
        <v>135</v>
      </c>
    </row>
    <row r="523" s="2" customFormat="1" ht="16.5" customHeight="1">
      <c r="A523" s="39"/>
      <c r="B523" s="40"/>
      <c r="C523" s="205" t="s">
        <v>761</v>
      </c>
      <c r="D523" s="205" t="s">
        <v>138</v>
      </c>
      <c r="E523" s="206" t="s">
        <v>762</v>
      </c>
      <c r="F523" s="207" t="s">
        <v>763</v>
      </c>
      <c r="G523" s="208" t="s">
        <v>141</v>
      </c>
      <c r="H523" s="209">
        <v>50.43</v>
      </c>
      <c r="I523" s="210"/>
      <c r="J523" s="211">
        <f>ROUND(I523*H523,2)</f>
        <v>0</v>
      </c>
      <c r="K523" s="207" t="s">
        <v>142</v>
      </c>
      <c r="L523" s="45"/>
      <c r="M523" s="212" t="s">
        <v>19</v>
      </c>
      <c r="N523" s="213" t="s">
        <v>42</v>
      </c>
      <c r="O523" s="85"/>
      <c r="P523" s="214">
        <f>O523*H523</f>
        <v>0</v>
      </c>
      <c r="Q523" s="214">
        <v>0</v>
      </c>
      <c r="R523" s="214">
        <f>Q523*H523</f>
        <v>0</v>
      </c>
      <c r="S523" s="214">
        <v>0</v>
      </c>
      <c r="T523" s="21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234</v>
      </c>
      <c r="AT523" s="216" t="s">
        <v>138</v>
      </c>
      <c r="AU523" s="216" t="s">
        <v>81</v>
      </c>
      <c r="AY523" s="18" t="s">
        <v>135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79</v>
      </c>
      <c r="BK523" s="217">
        <f>ROUND(I523*H523,2)</f>
        <v>0</v>
      </c>
      <c r="BL523" s="18" t="s">
        <v>234</v>
      </c>
      <c r="BM523" s="216" t="s">
        <v>764</v>
      </c>
    </row>
    <row r="524" s="2" customFormat="1">
      <c r="A524" s="39"/>
      <c r="B524" s="40"/>
      <c r="C524" s="41"/>
      <c r="D524" s="218" t="s">
        <v>145</v>
      </c>
      <c r="E524" s="41"/>
      <c r="F524" s="219" t="s">
        <v>765</v>
      </c>
      <c r="G524" s="41"/>
      <c r="H524" s="41"/>
      <c r="I524" s="220"/>
      <c r="J524" s="41"/>
      <c r="K524" s="41"/>
      <c r="L524" s="45"/>
      <c r="M524" s="221"/>
      <c r="N524" s="222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145</v>
      </c>
      <c r="AU524" s="18" t="s">
        <v>81</v>
      </c>
    </row>
    <row r="525" s="13" customFormat="1">
      <c r="A525" s="13"/>
      <c r="B525" s="223"/>
      <c r="C525" s="224"/>
      <c r="D525" s="225" t="s">
        <v>147</v>
      </c>
      <c r="E525" s="226" t="s">
        <v>19</v>
      </c>
      <c r="F525" s="227" t="s">
        <v>148</v>
      </c>
      <c r="G525" s="224"/>
      <c r="H525" s="226" t="s">
        <v>19</v>
      </c>
      <c r="I525" s="228"/>
      <c r="J525" s="224"/>
      <c r="K525" s="224"/>
      <c r="L525" s="229"/>
      <c r="M525" s="230"/>
      <c r="N525" s="231"/>
      <c r="O525" s="231"/>
      <c r="P525" s="231"/>
      <c r="Q525" s="231"/>
      <c r="R525" s="231"/>
      <c r="S525" s="231"/>
      <c r="T525" s="23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3" t="s">
        <v>147</v>
      </c>
      <c r="AU525" s="233" t="s">
        <v>81</v>
      </c>
      <c r="AV525" s="13" t="s">
        <v>79</v>
      </c>
      <c r="AW525" s="13" t="s">
        <v>33</v>
      </c>
      <c r="AX525" s="13" t="s">
        <v>71</v>
      </c>
      <c r="AY525" s="233" t="s">
        <v>135</v>
      </c>
    </row>
    <row r="526" s="14" customFormat="1">
      <c r="A526" s="14"/>
      <c r="B526" s="234"/>
      <c r="C526" s="235"/>
      <c r="D526" s="225" t="s">
        <v>147</v>
      </c>
      <c r="E526" s="236" t="s">
        <v>19</v>
      </c>
      <c r="F526" s="237" t="s">
        <v>471</v>
      </c>
      <c r="G526" s="235"/>
      <c r="H526" s="238">
        <v>50.43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4" t="s">
        <v>147</v>
      </c>
      <c r="AU526" s="244" t="s">
        <v>81</v>
      </c>
      <c r="AV526" s="14" t="s">
        <v>81</v>
      </c>
      <c r="AW526" s="14" t="s">
        <v>33</v>
      </c>
      <c r="AX526" s="14" t="s">
        <v>79</v>
      </c>
      <c r="AY526" s="244" t="s">
        <v>135</v>
      </c>
    </row>
    <row r="527" s="2" customFormat="1" ht="21.75" customHeight="1">
      <c r="A527" s="39"/>
      <c r="B527" s="40"/>
      <c r="C527" s="256" t="s">
        <v>766</v>
      </c>
      <c r="D527" s="256" t="s">
        <v>279</v>
      </c>
      <c r="E527" s="257" t="s">
        <v>767</v>
      </c>
      <c r="F527" s="258" t="s">
        <v>768</v>
      </c>
      <c r="G527" s="259" t="s">
        <v>627</v>
      </c>
      <c r="H527" s="260">
        <v>54.463999999999999</v>
      </c>
      <c r="I527" s="261"/>
      <c r="J527" s="262">
        <f>ROUND(I527*H527,2)</f>
        <v>0</v>
      </c>
      <c r="K527" s="258" t="s">
        <v>142</v>
      </c>
      <c r="L527" s="263"/>
      <c r="M527" s="264" t="s">
        <v>19</v>
      </c>
      <c r="N527" s="265" t="s">
        <v>42</v>
      </c>
      <c r="O527" s="85"/>
      <c r="P527" s="214">
        <f>O527*H527</f>
        <v>0</v>
      </c>
      <c r="Q527" s="214">
        <v>0.00040000000000000002</v>
      </c>
      <c r="R527" s="214">
        <f>Q527*H527</f>
        <v>0.021785600000000002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333</v>
      </c>
      <c r="AT527" s="216" t="s">
        <v>279</v>
      </c>
      <c r="AU527" s="216" t="s">
        <v>81</v>
      </c>
      <c r="AY527" s="18" t="s">
        <v>135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79</v>
      </c>
      <c r="BK527" s="217">
        <f>ROUND(I527*H527,2)</f>
        <v>0</v>
      </c>
      <c r="BL527" s="18" t="s">
        <v>234</v>
      </c>
      <c r="BM527" s="216" t="s">
        <v>769</v>
      </c>
    </row>
    <row r="528" s="14" customFormat="1">
      <c r="A528" s="14"/>
      <c r="B528" s="234"/>
      <c r="C528" s="235"/>
      <c r="D528" s="225" t="s">
        <v>147</v>
      </c>
      <c r="E528" s="235"/>
      <c r="F528" s="237" t="s">
        <v>760</v>
      </c>
      <c r="G528" s="235"/>
      <c r="H528" s="238">
        <v>54.463999999999999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4" t="s">
        <v>147</v>
      </c>
      <c r="AU528" s="244" t="s">
        <v>81</v>
      </c>
      <c r="AV528" s="14" t="s">
        <v>81</v>
      </c>
      <c r="AW528" s="14" t="s">
        <v>4</v>
      </c>
      <c r="AX528" s="14" t="s">
        <v>79</v>
      </c>
      <c r="AY528" s="244" t="s">
        <v>135</v>
      </c>
    </row>
    <row r="529" s="2" customFormat="1" ht="16.5" customHeight="1">
      <c r="A529" s="39"/>
      <c r="B529" s="40"/>
      <c r="C529" s="205" t="s">
        <v>770</v>
      </c>
      <c r="D529" s="205" t="s">
        <v>138</v>
      </c>
      <c r="E529" s="206" t="s">
        <v>771</v>
      </c>
      <c r="F529" s="207" t="s">
        <v>772</v>
      </c>
      <c r="G529" s="208" t="s">
        <v>141</v>
      </c>
      <c r="H529" s="209">
        <v>50.43</v>
      </c>
      <c r="I529" s="210"/>
      <c r="J529" s="211">
        <f>ROUND(I529*H529,2)</f>
        <v>0</v>
      </c>
      <c r="K529" s="207" t="s">
        <v>142</v>
      </c>
      <c r="L529" s="45"/>
      <c r="M529" s="212" t="s">
        <v>19</v>
      </c>
      <c r="N529" s="213" t="s">
        <v>42</v>
      </c>
      <c r="O529" s="85"/>
      <c r="P529" s="214">
        <f>O529*H529</f>
        <v>0</v>
      </c>
      <c r="Q529" s="214">
        <v>0.00010000000000000001</v>
      </c>
      <c r="R529" s="214">
        <f>Q529*H529</f>
        <v>0.0050430000000000006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234</v>
      </c>
      <c r="AT529" s="216" t="s">
        <v>138</v>
      </c>
      <c r="AU529" s="216" t="s">
        <v>81</v>
      </c>
      <c r="AY529" s="18" t="s">
        <v>135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79</v>
      </c>
      <c r="BK529" s="217">
        <f>ROUND(I529*H529,2)</f>
        <v>0</v>
      </c>
      <c r="BL529" s="18" t="s">
        <v>234</v>
      </c>
      <c r="BM529" s="216" t="s">
        <v>773</v>
      </c>
    </row>
    <row r="530" s="2" customFormat="1">
      <c r="A530" s="39"/>
      <c r="B530" s="40"/>
      <c r="C530" s="41"/>
      <c r="D530" s="218" t="s">
        <v>145</v>
      </c>
      <c r="E530" s="41"/>
      <c r="F530" s="219" t="s">
        <v>774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145</v>
      </c>
      <c r="AU530" s="18" t="s">
        <v>81</v>
      </c>
    </row>
    <row r="531" s="13" customFormat="1">
      <c r="A531" s="13"/>
      <c r="B531" s="223"/>
      <c r="C531" s="224"/>
      <c r="D531" s="225" t="s">
        <v>147</v>
      </c>
      <c r="E531" s="226" t="s">
        <v>19</v>
      </c>
      <c r="F531" s="227" t="s">
        <v>148</v>
      </c>
      <c r="G531" s="224"/>
      <c r="H531" s="226" t="s">
        <v>19</v>
      </c>
      <c r="I531" s="228"/>
      <c r="J531" s="224"/>
      <c r="K531" s="224"/>
      <c r="L531" s="229"/>
      <c r="M531" s="230"/>
      <c r="N531" s="231"/>
      <c r="O531" s="231"/>
      <c r="P531" s="231"/>
      <c r="Q531" s="231"/>
      <c r="R531" s="231"/>
      <c r="S531" s="231"/>
      <c r="T531" s="23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3" t="s">
        <v>147</v>
      </c>
      <c r="AU531" s="233" t="s">
        <v>81</v>
      </c>
      <c r="AV531" s="13" t="s">
        <v>79</v>
      </c>
      <c r="AW531" s="13" t="s">
        <v>33</v>
      </c>
      <c r="AX531" s="13" t="s">
        <v>71</v>
      </c>
      <c r="AY531" s="233" t="s">
        <v>135</v>
      </c>
    </row>
    <row r="532" s="14" customFormat="1">
      <c r="A532" s="14"/>
      <c r="B532" s="234"/>
      <c r="C532" s="235"/>
      <c r="D532" s="225" t="s">
        <v>147</v>
      </c>
      <c r="E532" s="236" t="s">
        <v>19</v>
      </c>
      <c r="F532" s="237" t="s">
        <v>471</v>
      </c>
      <c r="G532" s="235"/>
      <c r="H532" s="238">
        <v>50.43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4" t="s">
        <v>147</v>
      </c>
      <c r="AU532" s="244" t="s">
        <v>81</v>
      </c>
      <c r="AV532" s="14" t="s">
        <v>81</v>
      </c>
      <c r="AW532" s="14" t="s">
        <v>33</v>
      </c>
      <c r="AX532" s="14" t="s">
        <v>79</v>
      </c>
      <c r="AY532" s="244" t="s">
        <v>135</v>
      </c>
    </row>
    <row r="533" s="2" customFormat="1" ht="24.15" customHeight="1">
      <c r="A533" s="39"/>
      <c r="B533" s="40"/>
      <c r="C533" s="205" t="s">
        <v>775</v>
      </c>
      <c r="D533" s="205" t="s">
        <v>138</v>
      </c>
      <c r="E533" s="206" t="s">
        <v>776</v>
      </c>
      <c r="F533" s="207" t="s">
        <v>777</v>
      </c>
      <c r="G533" s="208" t="s">
        <v>160</v>
      </c>
      <c r="H533" s="209">
        <v>1.2709999999999999</v>
      </c>
      <c r="I533" s="210"/>
      <c r="J533" s="211">
        <f>ROUND(I533*H533,2)</f>
        <v>0</v>
      </c>
      <c r="K533" s="207" t="s">
        <v>142</v>
      </c>
      <c r="L533" s="45"/>
      <c r="M533" s="212" t="s">
        <v>19</v>
      </c>
      <c r="N533" s="213" t="s">
        <v>42</v>
      </c>
      <c r="O533" s="85"/>
      <c r="P533" s="214">
        <f>O533*H533</f>
        <v>0</v>
      </c>
      <c r="Q533" s="214">
        <v>0</v>
      </c>
      <c r="R533" s="214">
        <f>Q533*H533</f>
        <v>0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234</v>
      </c>
      <c r="AT533" s="216" t="s">
        <v>138</v>
      </c>
      <c r="AU533" s="216" t="s">
        <v>81</v>
      </c>
      <c r="AY533" s="18" t="s">
        <v>135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79</v>
      </c>
      <c r="BK533" s="217">
        <f>ROUND(I533*H533,2)</f>
        <v>0</v>
      </c>
      <c r="BL533" s="18" t="s">
        <v>234</v>
      </c>
      <c r="BM533" s="216" t="s">
        <v>778</v>
      </c>
    </row>
    <row r="534" s="2" customFormat="1">
      <c r="A534" s="39"/>
      <c r="B534" s="40"/>
      <c r="C534" s="41"/>
      <c r="D534" s="218" t="s">
        <v>145</v>
      </c>
      <c r="E534" s="41"/>
      <c r="F534" s="219" t="s">
        <v>779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145</v>
      </c>
      <c r="AU534" s="18" t="s">
        <v>81</v>
      </c>
    </row>
    <row r="535" s="2" customFormat="1" ht="24.15" customHeight="1">
      <c r="A535" s="39"/>
      <c r="B535" s="40"/>
      <c r="C535" s="205" t="s">
        <v>780</v>
      </c>
      <c r="D535" s="205" t="s">
        <v>138</v>
      </c>
      <c r="E535" s="206" t="s">
        <v>781</v>
      </c>
      <c r="F535" s="207" t="s">
        <v>782</v>
      </c>
      <c r="G535" s="208" t="s">
        <v>160</v>
      </c>
      <c r="H535" s="209">
        <v>1.2709999999999999</v>
      </c>
      <c r="I535" s="210"/>
      <c r="J535" s="211">
        <f>ROUND(I535*H535,2)</f>
        <v>0</v>
      </c>
      <c r="K535" s="207" t="s">
        <v>142</v>
      </c>
      <c r="L535" s="45"/>
      <c r="M535" s="212" t="s">
        <v>19</v>
      </c>
      <c r="N535" s="213" t="s">
        <v>42</v>
      </c>
      <c r="O535" s="85"/>
      <c r="P535" s="214">
        <f>O535*H535</f>
        <v>0</v>
      </c>
      <c r="Q535" s="214">
        <v>0</v>
      </c>
      <c r="R535" s="214">
        <f>Q535*H535</f>
        <v>0</v>
      </c>
      <c r="S535" s="214">
        <v>0</v>
      </c>
      <c r="T535" s="215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16" t="s">
        <v>234</v>
      </c>
      <c r="AT535" s="216" t="s">
        <v>138</v>
      </c>
      <c r="AU535" s="216" t="s">
        <v>81</v>
      </c>
      <c r="AY535" s="18" t="s">
        <v>135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8" t="s">
        <v>79</v>
      </c>
      <c r="BK535" s="217">
        <f>ROUND(I535*H535,2)</f>
        <v>0</v>
      </c>
      <c r="BL535" s="18" t="s">
        <v>234</v>
      </c>
      <c r="BM535" s="216" t="s">
        <v>783</v>
      </c>
    </row>
    <row r="536" s="2" customFormat="1">
      <c r="A536" s="39"/>
      <c r="B536" s="40"/>
      <c r="C536" s="41"/>
      <c r="D536" s="218" t="s">
        <v>145</v>
      </c>
      <c r="E536" s="41"/>
      <c r="F536" s="219" t="s">
        <v>784</v>
      </c>
      <c r="G536" s="41"/>
      <c r="H536" s="41"/>
      <c r="I536" s="220"/>
      <c r="J536" s="41"/>
      <c r="K536" s="41"/>
      <c r="L536" s="45"/>
      <c r="M536" s="221"/>
      <c r="N536" s="222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145</v>
      </c>
      <c r="AU536" s="18" t="s">
        <v>81</v>
      </c>
    </row>
    <row r="537" s="2" customFormat="1" ht="24.15" customHeight="1">
      <c r="A537" s="39"/>
      <c r="B537" s="40"/>
      <c r="C537" s="205" t="s">
        <v>785</v>
      </c>
      <c r="D537" s="205" t="s">
        <v>138</v>
      </c>
      <c r="E537" s="206" t="s">
        <v>786</v>
      </c>
      <c r="F537" s="207" t="s">
        <v>787</v>
      </c>
      <c r="G537" s="208" t="s">
        <v>160</v>
      </c>
      <c r="H537" s="209">
        <v>1.2709999999999999</v>
      </c>
      <c r="I537" s="210"/>
      <c r="J537" s="211">
        <f>ROUND(I537*H537,2)</f>
        <v>0</v>
      </c>
      <c r="K537" s="207" t="s">
        <v>161</v>
      </c>
      <c r="L537" s="45"/>
      <c r="M537" s="212" t="s">
        <v>19</v>
      </c>
      <c r="N537" s="213" t="s">
        <v>42</v>
      </c>
      <c r="O537" s="85"/>
      <c r="P537" s="214">
        <f>O537*H537</f>
        <v>0</v>
      </c>
      <c r="Q537" s="214">
        <v>0</v>
      </c>
      <c r="R537" s="214">
        <f>Q537*H537</f>
        <v>0</v>
      </c>
      <c r="S537" s="214">
        <v>0</v>
      </c>
      <c r="T537" s="21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234</v>
      </c>
      <c r="AT537" s="216" t="s">
        <v>138</v>
      </c>
      <c r="AU537" s="216" t="s">
        <v>81</v>
      </c>
      <c r="AY537" s="18" t="s">
        <v>135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79</v>
      </c>
      <c r="BK537" s="217">
        <f>ROUND(I537*H537,2)</f>
        <v>0</v>
      </c>
      <c r="BL537" s="18" t="s">
        <v>234</v>
      </c>
      <c r="BM537" s="216" t="s">
        <v>788</v>
      </c>
    </row>
    <row r="538" s="2" customFormat="1" ht="33" customHeight="1">
      <c r="A538" s="39"/>
      <c r="B538" s="40"/>
      <c r="C538" s="205" t="s">
        <v>789</v>
      </c>
      <c r="D538" s="205" t="s">
        <v>138</v>
      </c>
      <c r="E538" s="206" t="s">
        <v>790</v>
      </c>
      <c r="F538" s="207" t="s">
        <v>791</v>
      </c>
      <c r="G538" s="208" t="s">
        <v>160</v>
      </c>
      <c r="H538" s="209">
        <v>25.420000000000002</v>
      </c>
      <c r="I538" s="210"/>
      <c r="J538" s="211">
        <f>ROUND(I538*H538,2)</f>
        <v>0</v>
      </c>
      <c r="K538" s="207" t="s">
        <v>161</v>
      </c>
      <c r="L538" s="45"/>
      <c r="M538" s="212" t="s">
        <v>19</v>
      </c>
      <c r="N538" s="213" t="s">
        <v>42</v>
      </c>
      <c r="O538" s="85"/>
      <c r="P538" s="214">
        <f>O538*H538</f>
        <v>0</v>
      </c>
      <c r="Q538" s="214">
        <v>0</v>
      </c>
      <c r="R538" s="214">
        <f>Q538*H538</f>
        <v>0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234</v>
      </c>
      <c r="AT538" s="216" t="s">
        <v>138</v>
      </c>
      <c r="AU538" s="216" t="s">
        <v>81</v>
      </c>
      <c r="AY538" s="18" t="s">
        <v>135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79</v>
      </c>
      <c r="BK538" s="217">
        <f>ROUND(I538*H538,2)</f>
        <v>0</v>
      </c>
      <c r="BL538" s="18" t="s">
        <v>234</v>
      </c>
      <c r="BM538" s="216" t="s">
        <v>792</v>
      </c>
    </row>
    <row r="539" s="14" customFormat="1">
      <c r="A539" s="14"/>
      <c r="B539" s="234"/>
      <c r="C539" s="235"/>
      <c r="D539" s="225" t="s">
        <v>147</v>
      </c>
      <c r="E539" s="235"/>
      <c r="F539" s="237" t="s">
        <v>793</v>
      </c>
      <c r="G539" s="235"/>
      <c r="H539" s="238">
        <v>25.420000000000002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4" t="s">
        <v>147</v>
      </c>
      <c r="AU539" s="244" t="s">
        <v>81</v>
      </c>
      <c r="AV539" s="14" t="s">
        <v>81</v>
      </c>
      <c r="AW539" s="14" t="s">
        <v>4</v>
      </c>
      <c r="AX539" s="14" t="s">
        <v>79</v>
      </c>
      <c r="AY539" s="244" t="s">
        <v>135</v>
      </c>
    </row>
    <row r="540" s="12" customFormat="1" ht="22.8" customHeight="1">
      <c r="A540" s="12"/>
      <c r="B540" s="189"/>
      <c r="C540" s="190"/>
      <c r="D540" s="191" t="s">
        <v>70</v>
      </c>
      <c r="E540" s="203" t="s">
        <v>794</v>
      </c>
      <c r="F540" s="203" t="s">
        <v>795</v>
      </c>
      <c r="G540" s="190"/>
      <c r="H540" s="190"/>
      <c r="I540" s="193"/>
      <c r="J540" s="204">
        <f>BK540</f>
        <v>0</v>
      </c>
      <c r="K540" s="190"/>
      <c r="L540" s="195"/>
      <c r="M540" s="196"/>
      <c r="N540" s="197"/>
      <c r="O540" s="197"/>
      <c r="P540" s="198">
        <f>SUM(P541:P584)</f>
        <v>0</v>
      </c>
      <c r="Q540" s="197"/>
      <c r="R540" s="198">
        <f>SUM(R541:R584)</f>
        <v>0.048498950000000006</v>
      </c>
      <c r="S540" s="197"/>
      <c r="T540" s="199">
        <f>SUM(T541:T584)</f>
        <v>0.11672399999999999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00" t="s">
        <v>81</v>
      </c>
      <c r="AT540" s="201" t="s">
        <v>70</v>
      </c>
      <c r="AU540" s="201" t="s">
        <v>79</v>
      </c>
      <c r="AY540" s="200" t="s">
        <v>135</v>
      </c>
      <c r="BK540" s="202">
        <f>SUM(BK541:BK584)</f>
        <v>0</v>
      </c>
    </row>
    <row r="541" s="2" customFormat="1" ht="16.5" customHeight="1">
      <c r="A541" s="39"/>
      <c r="B541" s="40"/>
      <c r="C541" s="205" t="s">
        <v>796</v>
      </c>
      <c r="D541" s="205" t="s">
        <v>138</v>
      </c>
      <c r="E541" s="206" t="s">
        <v>797</v>
      </c>
      <c r="F541" s="207" t="s">
        <v>798</v>
      </c>
      <c r="G541" s="208" t="s">
        <v>141</v>
      </c>
      <c r="H541" s="209">
        <v>2.4100000000000001</v>
      </c>
      <c r="I541" s="210"/>
      <c r="J541" s="211">
        <f>ROUND(I541*H541,2)</f>
        <v>0</v>
      </c>
      <c r="K541" s="207" t="s">
        <v>142</v>
      </c>
      <c r="L541" s="45"/>
      <c r="M541" s="212" t="s">
        <v>19</v>
      </c>
      <c r="N541" s="213" t="s">
        <v>42</v>
      </c>
      <c r="O541" s="85"/>
      <c r="P541" s="214">
        <f>O541*H541</f>
        <v>0</v>
      </c>
      <c r="Q541" s="214">
        <v>0</v>
      </c>
      <c r="R541" s="214">
        <f>Q541*H541</f>
        <v>0</v>
      </c>
      <c r="S541" s="214">
        <v>0</v>
      </c>
      <c r="T541" s="21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6" t="s">
        <v>234</v>
      </c>
      <c r="AT541" s="216" t="s">
        <v>138</v>
      </c>
      <c r="AU541" s="216" t="s">
        <v>81</v>
      </c>
      <c r="AY541" s="18" t="s">
        <v>135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8" t="s">
        <v>79</v>
      </c>
      <c r="BK541" s="217">
        <f>ROUND(I541*H541,2)</f>
        <v>0</v>
      </c>
      <c r="BL541" s="18" t="s">
        <v>234</v>
      </c>
      <c r="BM541" s="216" t="s">
        <v>799</v>
      </c>
    </row>
    <row r="542" s="2" customFormat="1">
      <c r="A542" s="39"/>
      <c r="B542" s="40"/>
      <c r="C542" s="41"/>
      <c r="D542" s="218" t="s">
        <v>145</v>
      </c>
      <c r="E542" s="41"/>
      <c r="F542" s="219" t="s">
        <v>800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145</v>
      </c>
      <c r="AU542" s="18" t="s">
        <v>81</v>
      </c>
    </row>
    <row r="543" s="13" customFormat="1">
      <c r="A543" s="13"/>
      <c r="B543" s="223"/>
      <c r="C543" s="224"/>
      <c r="D543" s="225" t="s">
        <v>147</v>
      </c>
      <c r="E543" s="226" t="s">
        <v>19</v>
      </c>
      <c r="F543" s="227" t="s">
        <v>148</v>
      </c>
      <c r="G543" s="224"/>
      <c r="H543" s="226" t="s">
        <v>19</v>
      </c>
      <c r="I543" s="228"/>
      <c r="J543" s="224"/>
      <c r="K543" s="224"/>
      <c r="L543" s="229"/>
      <c r="M543" s="230"/>
      <c r="N543" s="231"/>
      <c r="O543" s="231"/>
      <c r="P543" s="231"/>
      <c r="Q543" s="231"/>
      <c r="R543" s="231"/>
      <c r="S543" s="231"/>
      <c r="T543" s="23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3" t="s">
        <v>147</v>
      </c>
      <c r="AU543" s="233" t="s">
        <v>81</v>
      </c>
      <c r="AV543" s="13" t="s">
        <v>79</v>
      </c>
      <c r="AW543" s="13" t="s">
        <v>33</v>
      </c>
      <c r="AX543" s="13" t="s">
        <v>71</v>
      </c>
      <c r="AY543" s="233" t="s">
        <v>135</v>
      </c>
    </row>
    <row r="544" s="14" customFormat="1">
      <c r="A544" s="14"/>
      <c r="B544" s="234"/>
      <c r="C544" s="235"/>
      <c r="D544" s="225" t="s">
        <v>147</v>
      </c>
      <c r="E544" s="236" t="s">
        <v>19</v>
      </c>
      <c r="F544" s="237" t="s">
        <v>618</v>
      </c>
      <c r="G544" s="235"/>
      <c r="H544" s="238">
        <v>2.4100000000000001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4" t="s">
        <v>147</v>
      </c>
      <c r="AU544" s="244" t="s">
        <v>81</v>
      </c>
      <c r="AV544" s="14" t="s">
        <v>81</v>
      </c>
      <c r="AW544" s="14" t="s">
        <v>33</v>
      </c>
      <c r="AX544" s="14" t="s">
        <v>79</v>
      </c>
      <c r="AY544" s="244" t="s">
        <v>135</v>
      </c>
    </row>
    <row r="545" s="2" customFormat="1" ht="16.5" customHeight="1">
      <c r="A545" s="39"/>
      <c r="B545" s="40"/>
      <c r="C545" s="205" t="s">
        <v>801</v>
      </c>
      <c r="D545" s="205" t="s">
        <v>138</v>
      </c>
      <c r="E545" s="206" t="s">
        <v>802</v>
      </c>
      <c r="F545" s="207" t="s">
        <v>803</v>
      </c>
      <c r="G545" s="208" t="s">
        <v>141</v>
      </c>
      <c r="H545" s="209">
        <v>2.4100000000000001</v>
      </c>
      <c r="I545" s="210"/>
      <c r="J545" s="211">
        <f>ROUND(I545*H545,2)</f>
        <v>0</v>
      </c>
      <c r="K545" s="207" t="s">
        <v>142</v>
      </c>
      <c r="L545" s="45"/>
      <c r="M545" s="212" t="s">
        <v>19</v>
      </c>
      <c r="N545" s="213" t="s">
        <v>42</v>
      </c>
      <c r="O545" s="85"/>
      <c r="P545" s="214">
        <f>O545*H545</f>
        <v>0</v>
      </c>
      <c r="Q545" s="214">
        <v>0</v>
      </c>
      <c r="R545" s="214">
        <f>Q545*H545</f>
        <v>0</v>
      </c>
      <c r="S545" s="214">
        <v>0</v>
      </c>
      <c r="T545" s="21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16" t="s">
        <v>234</v>
      </c>
      <c r="AT545" s="216" t="s">
        <v>138</v>
      </c>
      <c r="AU545" s="216" t="s">
        <v>81</v>
      </c>
      <c r="AY545" s="18" t="s">
        <v>135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8" t="s">
        <v>79</v>
      </c>
      <c r="BK545" s="217">
        <f>ROUND(I545*H545,2)</f>
        <v>0</v>
      </c>
      <c r="BL545" s="18" t="s">
        <v>234</v>
      </c>
      <c r="BM545" s="216" t="s">
        <v>804</v>
      </c>
    </row>
    <row r="546" s="2" customFormat="1">
      <c r="A546" s="39"/>
      <c r="B546" s="40"/>
      <c r="C546" s="41"/>
      <c r="D546" s="218" t="s">
        <v>145</v>
      </c>
      <c r="E546" s="41"/>
      <c r="F546" s="219" t="s">
        <v>805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145</v>
      </c>
      <c r="AU546" s="18" t="s">
        <v>81</v>
      </c>
    </row>
    <row r="547" s="13" customFormat="1">
      <c r="A547" s="13"/>
      <c r="B547" s="223"/>
      <c r="C547" s="224"/>
      <c r="D547" s="225" t="s">
        <v>147</v>
      </c>
      <c r="E547" s="226" t="s">
        <v>19</v>
      </c>
      <c r="F547" s="227" t="s">
        <v>148</v>
      </c>
      <c r="G547" s="224"/>
      <c r="H547" s="226" t="s">
        <v>19</v>
      </c>
      <c r="I547" s="228"/>
      <c r="J547" s="224"/>
      <c r="K547" s="224"/>
      <c r="L547" s="229"/>
      <c r="M547" s="230"/>
      <c r="N547" s="231"/>
      <c r="O547" s="231"/>
      <c r="P547" s="231"/>
      <c r="Q547" s="231"/>
      <c r="R547" s="231"/>
      <c r="S547" s="231"/>
      <c r="T547" s="23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3" t="s">
        <v>147</v>
      </c>
      <c r="AU547" s="233" t="s">
        <v>81</v>
      </c>
      <c r="AV547" s="13" t="s">
        <v>79</v>
      </c>
      <c r="AW547" s="13" t="s">
        <v>33</v>
      </c>
      <c r="AX547" s="13" t="s">
        <v>71</v>
      </c>
      <c r="AY547" s="233" t="s">
        <v>135</v>
      </c>
    </row>
    <row r="548" s="14" customFormat="1">
      <c r="A548" s="14"/>
      <c r="B548" s="234"/>
      <c r="C548" s="235"/>
      <c r="D548" s="225" t="s">
        <v>147</v>
      </c>
      <c r="E548" s="236" t="s">
        <v>19</v>
      </c>
      <c r="F548" s="237" t="s">
        <v>618</v>
      </c>
      <c r="G548" s="235"/>
      <c r="H548" s="238">
        <v>2.4100000000000001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4" t="s">
        <v>147</v>
      </c>
      <c r="AU548" s="244" t="s">
        <v>81</v>
      </c>
      <c r="AV548" s="14" t="s">
        <v>81</v>
      </c>
      <c r="AW548" s="14" t="s">
        <v>33</v>
      </c>
      <c r="AX548" s="14" t="s">
        <v>79</v>
      </c>
      <c r="AY548" s="244" t="s">
        <v>135</v>
      </c>
    </row>
    <row r="549" s="2" customFormat="1" ht="16.5" customHeight="1">
      <c r="A549" s="39"/>
      <c r="B549" s="40"/>
      <c r="C549" s="205" t="s">
        <v>806</v>
      </c>
      <c r="D549" s="205" t="s">
        <v>138</v>
      </c>
      <c r="E549" s="206" t="s">
        <v>807</v>
      </c>
      <c r="F549" s="207" t="s">
        <v>808</v>
      </c>
      <c r="G549" s="208" t="s">
        <v>141</v>
      </c>
      <c r="H549" s="209">
        <v>2.4100000000000001</v>
      </c>
      <c r="I549" s="210"/>
      <c r="J549" s="211">
        <f>ROUND(I549*H549,2)</f>
        <v>0</v>
      </c>
      <c r="K549" s="207" t="s">
        <v>142</v>
      </c>
      <c r="L549" s="45"/>
      <c r="M549" s="212" t="s">
        <v>19</v>
      </c>
      <c r="N549" s="213" t="s">
        <v>42</v>
      </c>
      <c r="O549" s="85"/>
      <c r="P549" s="214">
        <f>O549*H549</f>
        <v>0</v>
      </c>
      <c r="Q549" s="214">
        <v>3.0000000000000001E-05</v>
      </c>
      <c r="R549" s="214">
        <f>Q549*H549</f>
        <v>7.2300000000000009E-05</v>
      </c>
      <c r="S549" s="214">
        <v>0</v>
      </c>
      <c r="T549" s="215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6" t="s">
        <v>234</v>
      </c>
      <c r="AT549" s="216" t="s">
        <v>138</v>
      </c>
      <c r="AU549" s="216" t="s">
        <v>81</v>
      </c>
      <c r="AY549" s="18" t="s">
        <v>135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8" t="s">
        <v>79</v>
      </c>
      <c r="BK549" s="217">
        <f>ROUND(I549*H549,2)</f>
        <v>0</v>
      </c>
      <c r="BL549" s="18" t="s">
        <v>234</v>
      </c>
      <c r="BM549" s="216" t="s">
        <v>809</v>
      </c>
    </row>
    <row r="550" s="2" customFormat="1">
      <c r="A550" s="39"/>
      <c r="B550" s="40"/>
      <c r="C550" s="41"/>
      <c r="D550" s="218" t="s">
        <v>145</v>
      </c>
      <c r="E550" s="41"/>
      <c r="F550" s="219" t="s">
        <v>810</v>
      </c>
      <c r="G550" s="41"/>
      <c r="H550" s="41"/>
      <c r="I550" s="220"/>
      <c r="J550" s="41"/>
      <c r="K550" s="41"/>
      <c r="L550" s="45"/>
      <c r="M550" s="221"/>
      <c r="N550" s="222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145</v>
      </c>
      <c r="AU550" s="18" t="s">
        <v>81</v>
      </c>
    </row>
    <row r="551" s="13" customFormat="1">
      <c r="A551" s="13"/>
      <c r="B551" s="223"/>
      <c r="C551" s="224"/>
      <c r="D551" s="225" t="s">
        <v>147</v>
      </c>
      <c r="E551" s="226" t="s">
        <v>19</v>
      </c>
      <c r="F551" s="227" t="s">
        <v>148</v>
      </c>
      <c r="G551" s="224"/>
      <c r="H551" s="226" t="s">
        <v>19</v>
      </c>
      <c r="I551" s="228"/>
      <c r="J551" s="224"/>
      <c r="K551" s="224"/>
      <c r="L551" s="229"/>
      <c r="M551" s="230"/>
      <c r="N551" s="231"/>
      <c r="O551" s="231"/>
      <c r="P551" s="231"/>
      <c r="Q551" s="231"/>
      <c r="R551" s="231"/>
      <c r="S551" s="231"/>
      <c r="T551" s="23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3" t="s">
        <v>147</v>
      </c>
      <c r="AU551" s="233" t="s">
        <v>81</v>
      </c>
      <c r="AV551" s="13" t="s">
        <v>79</v>
      </c>
      <c r="AW551" s="13" t="s">
        <v>33</v>
      </c>
      <c r="AX551" s="13" t="s">
        <v>71</v>
      </c>
      <c r="AY551" s="233" t="s">
        <v>135</v>
      </c>
    </row>
    <row r="552" s="14" customFormat="1">
      <c r="A552" s="14"/>
      <c r="B552" s="234"/>
      <c r="C552" s="235"/>
      <c r="D552" s="225" t="s">
        <v>147</v>
      </c>
      <c r="E552" s="236" t="s">
        <v>19</v>
      </c>
      <c r="F552" s="237" t="s">
        <v>618</v>
      </c>
      <c r="G552" s="235"/>
      <c r="H552" s="238">
        <v>2.4100000000000001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4" t="s">
        <v>147</v>
      </c>
      <c r="AU552" s="244" t="s">
        <v>81</v>
      </c>
      <c r="AV552" s="14" t="s">
        <v>81</v>
      </c>
      <c r="AW552" s="14" t="s">
        <v>33</v>
      </c>
      <c r="AX552" s="14" t="s">
        <v>79</v>
      </c>
      <c r="AY552" s="244" t="s">
        <v>135</v>
      </c>
    </row>
    <row r="553" s="2" customFormat="1" ht="21.75" customHeight="1">
      <c r="A553" s="39"/>
      <c r="B553" s="40"/>
      <c r="C553" s="205" t="s">
        <v>811</v>
      </c>
      <c r="D553" s="205" t="s">
        <v>138</v>
      </c>
      <c r="E553" s="206" t="s">
        <v>812</v>
      </c>
      <c r="F553" s="207" t="s">
        <v>813</v>
      </c>
      <c r="G553" s="208" t="s">
        <v>141</v>
      </c>
      <c r="H553" s="209">
        <v>2.4100000000000001</v>
      </c>
      <c r="I553" s="210"/>
      <c r="J553" s="211">
        <f>ROUND(I553*H553,2)</f>
        <v>0</v>
      </c>
      <c r="K553" s="207" t="s">
        <v>161</v>
      </c>
      <c r="L553" s="45"/>
      <c r="M553" s="212" t="s">
        <v>19</v>
      </c>
      <c r="N553" s="213" t="s">
        <v>42</v>
      </c>
      <c r="O553" s="85"/>
      <c r="P553" s="214">
        <f>O553*H553</f>
        <v>0</v>
      </c>
      <c r="Q553" s="214">
        <v>0.014999999999999999</v>
      </c>
      <c r="R553" s="214">
        <f>Q553*H553</f>
        <v>0.036150000000000002</v>
      </c>
      <c r="S553" s="214">
        <v>0</v>
      </c>
      <c r="T553" s="21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16" t="s">
        <v>234</v>
      </c>
      <c r="AT553" s="216" t="s">
        <v>138</v>
      </c>
      <c r="AU553" s="216" t="s">
        <v>81</v>
      </c>
      <c r="AY553" s="18" t="s">
        <v>135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8" t="s">
        <v>79</v>
      </c>
      <c r="BK553" s="217">
        <f>ROUND(I553*H553,2)</f>
        <v>0</v>
      </c>
      <c r="BL553" s="18" t="s">
        <v>234</v>
      </c>
      <c r="BM553" s="216" t="s">
        <v>814</v>
      </c>
    </row>
    <row r="554" s="13" customFormat="1">
      <c r="A554" s="13"/>
      <c r="B554" s="223"/>
      <c r="C554" s="224"/>
      <c r="D554" s="225" t="s">
        <v>147</v>
      </c>
      <c r="E554" s="226" t="s">
        <v>19</v>
      </c>
      <c r="F554" s="227" t="s">
        <v>148</v>
      </c>
      <c r="G554" s="224"/>
      <c r="H554" s="226" t="s">
        <v>19</v>
      </c>
      <c r="I554" s="228"/>
      <c r="J554" s="224"/>
      <c r="K554" s="224"/>
      <c r="L554" s="229"/>
      <c r="M554" s="230"/>
      <c r="N554" s="231"/>
      <c r="O554" s="231"/>
      <c r="P554" s="231"/>
      <c r="Q554" s="231"/>
      <c r="R554" s="231"/>
      <c r="S554" s="231"/>
      <c r="T554" s="23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3" t="s">
        <v>147</v>
      </c>
      <c r="AU554" s="233" t="s">
        <v>81</v>
      </c>
      <c r="AV554" s="13" t="s">
        <v>79</v>
      </c>
      <c r="AW554" s="13" t="s">
        <v>33</v>
      </c>
      <c r="AX554" s="13" t="s">
        <v>71</v>
      </c>
      <c r="AY554" s="233" t="s">
        <v>135</v>
      </c>
    </row>
    <row r="555" s="14" customFormat="1">
      <c r="A555" s="14"/>
      <c r="B555" s="234"/>
      <c r="C555" s="235"/>
      <c r="D555" s="225" t="s">
        <v>147</v>
      </c>
      <c r="E555" s="236" t="s">
        <v>19</v>
      </c>
      <c r="F555" s="237" t="s">
        <v>618</v>
      </c>
      <c r="G555" s="235"/>
      <c r="H555" s="238">
        <v>2.4100000000000001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4" t="s">
        <v>147</v>
      </c>
      <c r="AU555" s="244" t="s">
        <v>81</v>
      </c>
      <c r="AV555" s="14" t="s">
        <v>81</v>
      </c>
      <c r="AW555" s="14" t="s">
        <v>33</v>
      </c>
      <c r="AX555" s="14" t="s">
        <v>79</v>
      </c>
      <c r="AY555" s="244" t="s">
        <v>135</v>
      </c>
    </row>
    <row r="556" s="2" customFormat="1" ht="16.5" customHeight="1">
      <c r="A556" s="39"/>
      <c r="B556" s="40"/>
      <c r="C556" s="205" t="s">
        <v>815</v>
      </c>
      <c r="D556" s="205" t="s">
        <v>138</v>
      </c>
      <c r="E556" s="206" t="s">
        <v>816</v>
      </c>
      <c r="F556" s="207" t="s">
        <v>817</v>
      </c>
      <c r="G556" s="208" t="s">
        <v>141</v>
      </c>
      <c r="H556" s="209">
        <v>37.835999999999999</v>
      </c>
      <c r="I556" s="210"/>
      <c r="J556" s="211">
        <f>ROUND(I556*H556,2)</f>
        <v>0</v>
      </c>
      <c r="K556" s="207" t="s">
        <v>142</v>
      </c>
      <c r="L556" s="45"/>
      <c r="M556" s="212" t="s">
        <v>19</v>
      </c>
      <c r="N556" s="213" t="s">
        <v>42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0.0025000000000000001</v>
      </c>
      <c r="T556" s="215">
        <f>S556*H556</f>
        <v>0.094589999999999994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234</v>
      </c>
      <c r="AT556" s="216" t="s">
        <v>138</v>
      </c>
      <c r="AU556" s="216" t="s">
        <v>81</v>
      </c>
      <c r="AY556" s="18" t="s">
        <v>135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79</v>
      </c>
      <c r="BK556" s="217">
        <f>ROUND(I556*H556,2)</f>
        <v>0</v>
      </c>
      <c r="BL556" s="18" t="s">
        <v>234</v>
      </c>
      <c r="BM556" s="216" t="s">
        <v>818</v>
      </c>
    </row>
    <row r="557" s="2" customFormat="1">
      <c r="A557" s="39"/>
      <c r="B557" s="40"/>
      <c r="C557" s="41"/>
      <c r="D557" s="218" t="s">
        <v>145</v>
      </c>
      <c r="E557" s="41"/>
      <c r="F557" s="219" t="s">
        <v>819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145</v>
      </c>
      <c r="AU557" s="18" t="s">
        <v>81</v>
      </c>
    </row>
    <row r="558" s="13" customFormat="1">
      <c r="A558" s="13"/>
      <c r="B558" s="223"/>
      <c r="C558" s="224"/>
      <c r="D558" s="225" t="s">
        <v>147</v>
      </c>
      <c r="E558" s="226" t="s">
        <v>19</v>
      </c>
      <c r="F558" s="227" t="s">
        <v>245</v>
      </c>
      <c r="G558" s="224"/>
      <c r="H558" s="226" t="s">
        <v>19</v>
      </c>
      <c r="I558" s="228"/>
      <c r="J558" s="224"/>
      <c r="K558" s="224"/>
      <c r="L558" s="229"/>
      <c r="M558" s="230"/>
      <c r="N558" s="231"/>
      <c r="O558" s="231"/>
      <c r="P558" s="231"/>
      <c r="Q558" s="231"/>
      <c r="R558" s="231"/>
      <c r="S558" s="231"/>
      <c r="T558" s="23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3" t="s">
        <v>147</v>
      </c>
      <c r="AU558" s="233" t="s">
        <v>81</v>
      </c>
      <c r="AV558" s="13" t="s">
        <v>79</v>
      </c>
      <c r="AW558" s="13" t="s">
        <v>33</v>
      </c>
      <c r="AX558" s="13" t="s">
        <v>71</v>
      </c>
      <c r="AY558" s="233" t="s">
        <v>135</v>
      </c>
    </row>
    <row r="559" s="14" customFormat="1">
      <c r="A559" s="14"/>
      <c r="B559" s="234"/>
      <c r="C559" s="235"/>
      <c r="D559" s="225" t="s">
        <v>147</v>
      </c>
      <c r="E559" s="236" t="s">
        <v>19</v>
      </c>
      <c r="F559" s="237" t="s">
        <v>820</v>
      </c>
      <c r="G559" s="235"/>
      <c r="H559" s="238">
        <v>37.835999999999999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4" t="s">
        <v>147</v>
      </c>
      <c r="AU559" s="244" t="s">
        <v>81</v>
      </c>
      <c r="AV559" s="14" t="s">
        <v>81</v>
      </c>
      <c r="AW559" s="14" t="s">
        <v>33</v>
      </c>
      <c r="AX559" s="14" t="s">
        <v>79</v>
      </c>
      <c r="AY559" s="244" t="s">
        <v>135</v>
      </c>
    </row>
    <row r="560" s="2" customFormat="1" ht="16.5" customHeight="1">
      <c r="A560" s="39"/>
      <c r="B560" s="40"/>
      <c r="C560" s="205" t="s">
        <v>821</v>
      </c>
      <c r="D560" s="205" t="s">
        <v>138</v>
      </c>
      <c r="E560" s="206" t="s">
        <v>822</v>
      </c>
      <c r="F560" s="207" t="s">
        <v>823</v>
      </c>
      <c r="G560" s="208" t="s">
        <v>141</v>
      </c>
      <c r="H560" s="209">
        <v>2.4100000000000001</v>
      </c>
      <c r="I560" s="210"/>
      <c r="J560" s="211">
        <f>ROUND(I560*H560,2)</f>
        <v>0</v>
      </c>
      <c r="K560" s="207" t="s">
        <v>142</v>
      </c>
      <c r="L560" s="45"/>
      <c r="M560" s="212" t="s">
        <v>19</v>
      </c>
      <c r="N560" s="213" t="s">
        <v>42</v>
      </c>
      <c r="O560" s="85"/>
      <c r="P560" s="214">
        <f>O560*H560</f>
        <v>0</v>
      </c>
      <c r="Q560" s="214">
        <v>0.00029999999999999997</v>
      </c>
      <c r="R560" s="214">
        <f>Q560*H560</f>
        <v>0.00072300000000000001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234</v>
      </c>
      <c r="AT560" s="216" t="s">
        <v>138</v>
      </c>
      <c r="AU560" s="216" t="s">
        <v>81</v>
      </c>
      <c r="AY560" s="18" t="s">
        <v>135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79</v>
      </c>
      <c r="BK560" s="217">
        <f>ROUND(I560*H560,2)</f>
        <v>0</v>
      </c>
      <c r="BL560" s="18" t="s">
        <v>234</v>
      </c>
      <c r="BM560" s="216" t="s">
        <v>824</v>
      </c>
    </row>
    <row r="561" s="2" customFormat="1">
      <c r="A561" s="39"/>
      <c r="B561" s="40"/>
      <c r="C561" s="41"/>
      <c r="D561" s="218" t="s">
        <v>145</v>
      </c>
      <c r="E561" s="41"/>
      <c r="F561" s="219" t="s">
        <v>825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145</v>
      </c>
      <c r="AU561" s="18" t="s">
        <v>81</v>
      </c>
    </row>
    <row r="562" s="13" customFormat="1">
      <c r="A562" s="13"/>
      <c r="B562" s="223"/>
      <c r="C562" s="224"/>
      <c r="D562" s="225" t="s">
        <v>147</v>
      </c>
      <c r="E562" s="226" t="s">
        <v>19</v>
      </c>
      <c r="F562" s="227" t="s">
        <v>148</v>
      </c>
      <c r="G562" s="224"/>
      <c r="H562" s="226" t="s">
        <v>19</v>
      </c>
      <c r="I562" s="228"/>
      <c r="J562" s="224"/>
      <c r="K562" s="224"/>
      <c r="L562" s="229"/>
      <c r="M562" s="230"/>
      <c r="N562" s="231"/>
      <c r="O562" s="231"/>
      <c r="P562" s="231"/>
      <c r="Q562" s="231"/>
      <c r="R562" s="231"/>
      <c r="S562" s="231"/>
      <c r="T562" s="23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3" t="s">
        <v>147</v>
      </c>
      <c r="AU562" s="233" t="s">
        <v>81</v>
      </c>
      <c r="AV562" s="13" t="s">
        <v>79</v>
      </c>
      <c r="AW562" s="13" t="s">
        <v>33</v>
      </c>
      <c r="AX562" s="13" t="s">
        <v>71</v>
      </c>
      <c r="AY562" s="233" t="s">
        <v>135</v>
      </c>
    </row>
    <row r="563" s="14" customFormat="1">
      <c r="A563" s="14"/>
      <c r="B563" s="234"/>
      <c r="C563" s="235"/>
      <c r="D563" s="225" t="s">
        <v>147</v>
      </c>
      <c r="E563" s="236" t="s">
        <v>19</v>
      </c>
      <c r="F563" s="237" t="s">
        <v>618</v>
      </c>
      <c r="G563" s="235"/>
      <c r="H563" s="238">
        <v>2.4100000000000001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4" t="s">
        <v>147</v>
      </c>
      <c r="AU563" s="244" t="s">
        <v>81</v>
      </c>
      <c r="AV563" s="14" t="s">
        <v>81</v>
      </c>
      <c r="AW563" s="14" t="s">
        <v>33</v>
      </c>
      <c r="AX563" s="14" t="s">
        <v>79</v>
      </c>
      <c r="AY563" s="244" t="s">
        <v>135</v>
      </c>
    </row>
    <row r="564" s="2" customFormat="1" ht="21.75" customHeight="1">
      <c r="A564" s="39"/>
      <c r="B564" s="40"/>
      <c r="C564" s="256" t="s">
        <v>826</v>
      </c>
      <c r="D564" s="256" t="s">
        <v>279</v>
      </c>
      <c r="E564" s="257" t="s">
        <v>827</v>
      </c>
      <c r="F564" s="258" t="s">
        <v>828</v>
      </c>
      <c r="G564" s="259" t="s">
        <v>141</v>
      </c>
      <c r="H564" s="260">
        <v>2.6509999999999998</v>
      </c>
      <c r="I564" s="261"/>
      <c r="J564" s="262">
        <f>ROUND(I564*H564,2)</f>
        <v>0</v>
      </c>
      <c r="K564" s="258" t="s">
        <v>142</v>
      </c>
      <c r="L564" s="263"/>
      <c r="M564" s="264" t="s">
        <v>19</v>
      </c>
      <c r="N564" s="265" t="s">
        <v>42</v>
      </c>
      <c r="O564" s="85"/>
      <c r="P564" s="214">
        <f>O564*H564</f>
        <v>0</v>
      </c>
      <c r="Q564" s="214">
        <v>0.0035500000000000002</v>
      </c>
      <c r="R564" s="214">
        <f>Q564*H564</f>
        <v>0.0094110500000000007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333</v>
      </c>
      <c r="AT564" s="216" t="s">
        <v>279</v>
      </c>
      <c r="AU564" s="216" t="s">
        <v>81</v>
      </c>
      <c r="AY564" s="18" t="s">
        <v>135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79</v>
      </c>
      <c r="BK564" s="217">
        <f>ROUND(I564*H564,2)</f>
        <v>0</v>
      </c>
      <c r="BL564" s="18" t="s">
        <v>234</v>
      </c>
      <c r="BM564" s="216" t="s">
        <v>829</v>
      </c>
    </row>
    <row r="565" s="14" customFormat="1">
      <c r="A565" s="14"/>
      <c r="B565" s="234"/>
      <c r="C565" s="235"/>
      <c r="D565" s="225" t="s">
        <v>147</v>
      </c>
      <c r="E565" s="235"/>
      <c r="F565" s="237" t="s">
        <v>830</v>
      </c>
      <c r="G565" s="235"/>
      <c r="H565" s="238">
        <v>2.6509999999999998</v>
      </c>
      <c r="I565" s="239"/>
      <c r="J565" s="235"/>
      <c r="K565" s="235"/>
      <c r="L565" s="240"/>
      <c r="M565" s="241"/>
      <c r="N565" s="242"/>
      <c r="O565" s="242"/>
      <c r="P565" s="242"/>
      <c r="Q565" s="242"/>
      <c r="R565" s="242"/>
      <c r="S565" s="242"/>
      <c r="T565" s="24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4" t="s">
        <v>147</v>
      </c>
      <c r="AU565" s="244" t="s">
        <v>81</v>
      </c>
      <c r="AV565" s="14" t="s">
        <v>81</v>
      </c>
      <c r="AW565" s="14" t="s">
        <v>4</v>
      </c>
      <c r="AX565" s="14" t="s">
        <v>79</v>
      </c>
      <c r="AY565" s="244" t="s">
        <v>135</v>
      </c>
    </row>
    <row r="566" s="2" customFormat="1" ht="16.5" customHeight="1">
      <c r="A566" s="39"/>
      <c r="B566" s="40"/>
      <c r="C566" s="205" t="s">
        <v>831</v>
      </c>
      <c r="D566" s="205" t="s">
        <v>138</v>
      </c>
      <c r="E566" s="206" t="s">
        <v>832</v>
      </c>
      <c r="F566" s="207" t="s">
        <v>833</v>
      </c>
      <c r="G566" s="208" t="s">
        <v>627</v>
      </c>
      <c r="H566" s="209">
        <v>73.780000000000001</v>
      </c>
      <c r="I566" s="210"/>
      <c r="J566" s="211">
        <f>ROUND(I566*H566,2)</f>
        <v>0</v>
      </c>
      <c r="K566" s="207" t="s">
        <v>142</v>
      </c>
      <c r="L566" s="45"/>
      <c r="M566" s="212" t="s">
        <v>19</v>
      </c>
      <c r="N566" s="213" t="s">
        <v>42</v>
      </c>
      <c r="O566" s="85"/>
      <c r="P566" s="214">
        <f>O566*H566</f>
        <v>0</v>
      </c>
      <c r="Q566" s="214">
        <v>0</v>
      </c>
      <c r="R566" s="214">
        <f>Q566*H566</f>
        <v>0</v>
      </c>
      <c r="S566" s="214">
        <v>0.00029999999999999997</v>
      </c>
      <c r="T566" s="215">
        <f>S566*H566</f>
        <v>0.022133999999999997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234</v>
      </c>
      <c r="AT566" s="216" t="s">
        <v>138</v>
      </c>
      <c r="AU566" s="216" t="s">
        <v>81</v>
      </c>
      <c r="AY566" s="18" t="s">
        <v>135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79</v>
      </c>
      <c r="BK566" s="217">
        <f>ROUND(I566*H566,2)</f>
        <v>0</v>
      </c>
      <c r="BL566" s="18" t="s">
        <v>234</v>
      </c>
      <c r="BM566" s="216" t="s">
        <v>834</v>
      </c>
    </row>
    <row r="567" s="2" customFormat="1">
      <c r="A567" s="39"/>
      <c r="B567" s="40"/>
      <c r="C567" s="41"/>
      <c r="D567" s="218" t="s">
        <v>145</v>
      </c>
      <c r="E567" s="41"/>
      <c r="F567" s="219" t="s">
        <v>835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145</v>
      </c>
      <c r="AU567" s="18" t="s">
        <v>81</v>
      </c>
    </row>
    <row r="568" s="13" customFormat="1">
      <c r="A568" s="13"/>
      <c r="B568" s="223"/>
      <c r="C568" s="224"/>
      <c r="D568" s="225" t="s">
        <v>147</v>
      </c>
      <c r="E568" s="226" t="s">
        <v>19</v>
      </c>
      <c r="F568" s="227" t="s">
        <v>245</v>
      </c>
      <c r="G568" s="224"/>
      <c r="H568" s="226" t="s">
        <v>19</v>
      </c>
      <c r="I568" s="228"/>
      <c r="J568" s="224"/>
      <c r="K568" s="224"/>
      <c r="L568" s="229"/>
      <c r="M568" s="230"/>
      <c r="N568" s="231"/>
      <c r="O568" s="231"/>
      <c r="P568" s="231"/>
      <c r="Q568" s="231"/>
      <c r="R568" s="231"/>
      <c r="S568" s="231"/>
      <c r="T568" s="23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3" t="s">
        <v>147</v>
      </c>
      <c r="AU568" s="233" t="s">
        <v>81</v>
      </c>
      <c r="AV568" s="13" t="s">
        <v>79</v>
      </c>
      <c r="AW568" s="13" t="s">
        <v>33</v>
      </c>
      <c r="AX568" s="13" t="s">
        <v>71</v>
      </c>
      <c r="AY568" s="233" t="s">
        <v>135</v>
      </c>
    </row>
    <row r="569" s="14" customFormat="1">
      <c r="A569" s="14"/>
      <c r="B569" s="234"/>
      <c r="C569" s="235"/>
      <c r="D569" s="225" t="s">
        <v>147</v>
      </c>
      <c r="E569" s="236" t="s">
        <v>19</v>
      </c>
      <c r="F569" s="237" t="s">
        <v>836</v>
      </c>
      <c r="G569" s="235"/>
      <c r="H569" s="238">
        <v>73.780000000000001</v>
      </c>
      <c r="I569" s="239"/>
      <c r="J569" s="235"/>
      <c r="K569" s="235"/>
      <c r="L569" s="240"/>
      <c r="M569" s="241"/>
      <c r="N569" s="242"/>
      <c r="O569" s="242"/>
      <c r="P569" s="242"/>
      <c r="Q569" s="242"/>
      <c r="R569" s="242"/>
      <c r="S569" s="242"/>
      <c r="T569" s="24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4" t="s">
        <v>147</v>
      </c>
      <c r="AU569" s="244" t="s">
        <v>81</v>
      </c>
      <c r="AV569" s="14" t="s">
        <v>81</v>
      </c>
      <c r="AW569" s="14" t="s">
        <v>33</v>
      </c>
      <c r="AX569" s="14" t="s">
        <v>79</v>
      </c>
      <c r="AY569" s="244" t="s">
        <v>135</v>
      </c>
    </row>
    <row r="570" s="2" customFormat="1" ht="16.5" customHeight="1">
      <c r="A570" s="39"/>
      <c r="B570" s="40"/>
      <c r="C570" s="205" t="s">
        <v>837</v>
      </c>
      <c r="D570" s="205" t="s">
        <v>138</v>
      </c>
      <c r="E570" s="206" t="s">
        <v>838</v>
      </c>
      <c r="F570" s="207" t="s">
        <v>839</v>
      </c>
      <c r="G570" s="208" t="s">
        <v>627</v>
      </c>
      <c r="H570" s="209">
        <v>6.7800000000000002</v>
      </c>
      <c r="I570" s="210"/>
      <c r="J570" s="211">
        <f>ROUND(I570*H570,2)</f>
        <v>0</v>
      </c>
      <c r="K570" s="207" t="s">
        <v>142</v>
      </c>
      <c r="L570" s="45"/>
      <c r="M570" s="212" t="s">
        <v>19</v>
      </c>
      <c r="N570" s="213" t="s">
        <v>42</v>
      </c>
      <c r="O570" s="85"/>
      <c r="P570" s="214">
        <f>O570*H570</f>
        <v>0</v>
      </c>
      <c r="Q570" s="214">
        <v>1.0000000000000001E-05</v>
      </c>
      <c r="R570" s="214">
        <f>Q570*H570</f>
        <v>6.7800000000000008E-05</v>
      </c>
      <c r="S570" s="214">
        <v>0</v>
      </c>
      <c r="T570" s="21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6" t="s">
        <v>234</v>
      </c>
      <c r="AT570" s="216" t="s">
        <v>138</v>
      </c>
      <c r="AU570" s="216" t="s">
        <v>81</v>
      </c>
      <c r="AY570" s="18" t="s">
        <v>135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8" t="s">
        <v>79</v>
      </c>
      <c r="BK570" s="217">
        <f>ROUND(I570*H570,2)</f>
        <v>0</v>
      </c>
      <c r="BL570" s="18" t="s">
        <v>234</v>
      </c>
      <c r="BM570" s="216" t="s">
        <v>840</v>
      </c>
    </row>
    <row r="571" s="2" customFormat="1">
      <c r="A571" s="39"/>
      <c r="B571" s="40"/>
      <c r="C571" s="41"/>
      <c r="D571" s="218" t="s">
        <v>145</v>
      </c>
      <c r="E571" s="41"/>
      <c r="F571" s="219" t="s">
        <v>841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145</v>
      </c>
      <c r="AU571" s="18" t="s">
        <v>81</v>
      </c>
    </row>
    <row r="572" s="13" customFormat="1">
      <c r="A572" s="13"/>
      <c r="B572" s="223"/>
      <c r="C572" s="224"/>
      <c r="D572" s="225" t="s">
        <v>147</v>
      </c>
      <c r="E572" s="226" t="s">
        <v>19</v>
      </c>
      <c r="F572" s="227" t="s">
        <v>148</v>
      </c>
      <c r="G572" s="224"/>
      <c r="H572" s="226" t="s">
        <v>19</v>
      </c>
      <c r="I572" s="228"/>
      <c r="J572" s="224"/>
      <c r="K572" s="224"/>
      <c r="L572" s="229"/>
      <c r="M572" s="230"/>
      <c r="N572" s="231"/>
      <c r="O572" s="231"/>
      <c r="P572" s="231"/>
      <c r="Q572" s="231"/>
      <c r="R572" s="231"/>
      <c r="S572" s="231"/>
      <c r="T572" s="23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3" t="s">
        <v>147</v>
      </c>
      <c r="AU572" s="233" t="s">
        <v>81</v>
      </c>
      <c r="AV572" s="13" t="s">
        <v>79</v>
      </c>
      <c r="AW572" s="13" t="s">
        <v>33</v>
      </c>
      <c r="AX572" s="13" t="s">
        <v>71</v>
      </c>
      <c r="AY572" s="233" t="s">
        <v>135</v>
      </c>
    </row>
    <row r="573" s="14" customFormat="1">
      <c r="A573" s="14"/>
      <c r="B573" s="234"/>
      <c r="C573" s="235"/>
      <c r="D573" s="225" t="s">
        <v>147</v>
      </c>
      <c r="E573" s="236" t="s">
        <v>19</v>
      </c>
      <c r="F573" s="237" t="s">
        <v>631</v>
      </c>
      <c r="G573" s="235"/>
      <c r="H573" s="238">
        <v>6.7800000000000002</v>
      </c>
      <c r="I573" s="239"/>
      <c r="J573" s="235"/>
      <c r="K573" s="235"/>
      <c r="L573" s="240"/>
      <c r="M573" s="241"/>
      <c r="N573" s="242"/>
      <c r="O573" s="242"/>
      <c r="P573" s="242"/>
      <c r="Q573" s="242"/>
      <c r="R573" s="242"/>
      <c r="S573" s="242"/>
      <c r="T573" s="24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4" t="s">
        <v>147</v>
      </c>
      <c r="AU573" s="244" t="s">
        <v>81</v>
      </c>
      <c r="AV573" s="14" t="s">
        <v>81</v>
      </c>
      <c r="AW573" s="14" t="s">
        <v>33</v>
      </c>
      <c r="AX573" s="14" t="s">
        <v>79</v>
      </c>
      <c r="AY573" s="244" t="s">
        <v>135</v>
      </c>
    </row>
    <row r="574" s="2" customFormat="1" ht="16.5" customHeight="1">
      <c r="A574" s="39"/>
      <c r="B574" s="40"/>
      <c r="C574" s="256" t="s">
        <v>842</v>
      </c>
      <c r="D574" s="256" t="s">
        <v>279</v>
      </c>
      <c r="E574" s="257" t="s">
        <v>843</v>
      </c>
      <c r="F574" s="258" t="s">
        <v>844</v>
      </c>
      <c r="G574" s="259" t="s">
        <v>627</v>
      </c>
      <c r="H574" s="260">
        <v>6.9160000000000004</v>
      </c>
      <c r="I574" s="261"/>
      <c r="J574" s="262">
        <f>ROUND(I574*H574,2)</f>
        <v>0</v>
      </c>
      <c r="K574" s="258" t="s">
        <v>142</v>
      </c>
      <c r="L574" s="263"/>
      <c r="M574" s="264" t="s">
        <v>19</v>
      </c>
      <c r="N574" s="265" t="s">
        <v>42</v>
      </c>
      <c r="O574" s="85"/>
      <c r="P574" s="214">
        <f>O574*H574</f>
        <v>0</v>
      </c>
      <c r="Q574" s="214">
        <v>0.00029999999999999997</v>
      </c>
      <c r="R574" s="214">
        <f>Q574*H574</f>
        <v>0.0020747999999999999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333</v>
      </c>
      <c r="AT574" s="216" t="s">
        <v>279</v>
      </c>
      <c r="AU574" s="216" t="s">
        <v>81</v>
      </c>
      <c r="AY574" s="18" t="s">
        <v>135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79</v>
      </c>
      <c r="BK574" s="217">
        <f>ROUND(I574*H574,2)</f>
        <v>0</v>
      </c>
      <c r="BL574" s="18" t="s">
        <v>234</v>
      </c>
      <c r="BM574" s="216" t="s">
        <v>845</v>
      </c>
    </row>
    <row r="575" s="14" customFormat="1">
      <c r="A575" s="14"/>
      <c r="B575" s="234"/>
      <c r="C575" s="235"/>
      <c r="D575" s="225" t="s">
        <v>147</v>
      </c>
      <c r="E575" s="235"/>
      <c r="F575" s="237" t="s">
        <v>846</v>
      </c>
      <c r="G575" s="235"/>
      <c r="H575" s="238">
        <v>6.9160000000000004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4" t="s">
        <v>147</v>
      </c>
      <c r="AU575" s="244" t="s">
        <v>81</v>
      </c>
      <c r="AV575" s="14" t="s">
        <v>81</v>
      </c>
      <c r="AW575" s="14" t="s">
        <v>4</v>
      </c>
      <c r="AX575" s="14" t="s">
        <v>79</v>
      </c>
      <c r="AY575" s="244" t="s">
        <v>135</v>
      </c>
    </row>
    <row r="576" s="2" customFormat="1" ht="24.15" customHeight="1">
      <c r="A576" s="39"/>
      <c r="B576" s="40"/>
      <c r="C576" s="205" t="s">
        <v>847</v>
      </c>
      <c r="D576" s="205" t="s">
        <v>138</v>
      </c>
      <c r="E576" s="206" t="s">
        <v>848</v>
      </c>
      <c r="F576" s="207" t="s">
        <v>849</v>
      </c>
      <c r="G576" s="208" t="s">
        <v>160</v>
      </c>
      <c r="H576" s="209">
        <v>0.048000000000000001</v>
      </c>
      <c r="I576" s="210"/>
      <c r="J576" s="211">
        <f>ROUND(I576*H576,2)</f>
        <v>0</v>
      </c>
      <c r="K576" s="207" t="s">
        <v>142</v>
      </c>
      <c r="L576" s="45"/>
      <c r="M576" s="212" t="s">
        <v>19</v>
      </c>
      <c r="N576" s="213" t="s">
        <v>42</v>
      </c>
      <c r="O576" s="85"/>
      <c r="P576" s="214">
        <f>O576*H576</f>
        <v>0</v>
      </c>
      <c r="Q576" s="214">
        <v>0</v>
      </c>
      <c r="R576" s="214">
        <f>Q576*H576</f>
        <v>0</v>
      </c>
      <c r="S576" s="214">
        <v>0</v>
      </c>
      <c r="T576" s="21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234</v>
      </c>
      <c r="AT576" s="216" t="s">
        <v>138</v>
      </c>
      <c r="AU576" s="216" t="s">
        <v>81</v>
      </c>
      <c r="AY576" s="18" t="s">
        <v>135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79</v>
      </c>
      <c r="BK576" s="217">
        <f>ROUND(I576*H576,2)</f>
        <v>0</v>
      </c>
      <c r="BL576" s="18" t="s">
        <v>234</v>
      </c>
      <c r="BM576" s="216" t="s">
        <v>850</v>
      </c>
    </row>
    <row r="577" s="2" customFormat="1">
      <c r="A577" s="39"/>
      <c r="B577" s="40"/>
      <c r="C577" s="41"/>
      <c r="D577" s="218" t="s">
        <v>145</v>
      </c>
      <c r="E577" s="41"/>
      <c r="F577" s="219" t="s">
        <v>851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145</v>
      </c>
      <c r="AU577" s="18" t="s">
        <v>81</v>
      </c>
    </row>
    <row r="578" s="2" customFormat="1" ht="24.15" customHeight="1">
      <c r="A578" s="39"/>
      <c r="B578" s="40"/>
      <c r="C578" s="205" t="s">
        <v>852</v>
      </c>
      <c r="D578" s="205" t="s">
        <v>138</v>
      </c>
      <c r="E578" s="206" t="s">
        <v>853</v>
      </c>
      <c r="F578" s="207" t="s">
        <v>854</v>
      </c>
      <c r="G578" s="208" t="s">
        <v>160</v>
      </c>
      <c r="H578" s="209">
        <v>0.048000000000000001</v>
      </c>
      <c r="I578" s="210"/>
      <c r="J578" s="211">
        <f>ROUND(I578*H578,2)</f>
        <v>0</v>
      </c>
      <c r="K578" s="207" t="s">
        <v>142</v>
      </c>
      <c r="L578" s="45"/>
      <c r="M578" s="212" t="s">
        <v>19</v>
      </c>
      <c r="N578" s="213" t="s">
        <v>42</v>
      </c>
      <c r="O578" s="85"/>
      <c r="P578" s="214">
        <f>O578*H578</f>
        <v>0</v>
      </c>
      <c r="Q578" s="214">
        <v>0</v>
      </c>
      <c r="R578" s="214">
        <f>Q578*H578</f>
        <v>0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234</v>
      </c>
      <c r="AT578" s="216" t="s">
        <v>138</v>
      </c>
      <c r="AU578" s="216" t="s">
        <v>81</v>
      </c>
      <c r="AY578" s="18" t="s">
        <v>135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79</v>
      </c>
      <c r="BK578" s="217">
        <f>ROUND(I578*H578,2)</f>
        <v>0</v>
      </c>
      <c r="BL578" s="18" t="s">
        <v>234</v>
      </c>
      <c r="BM578" s="216" t="s">
        <v>855</v>
      </c>
    </row>
    <row r="579" s="2" customFormat="1">
      <c r="A579" s="39"/>
      <c r="B579" s="40"/>
      <c r="C579" s="41"/>
      <c r="D579" s="218" t="s">
        <v>145</v>
      </c>
      <c r="E579" s="41"/>
      <c r="F579" s="219" t="s">
        <v>856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145</v>
      </c>
      <c r="AU579" s="18" t="s">
        <v>81</v>
      </c>
    </row>
    <row r="580" s="2" customFormat="1" ht="24.15" customHeight="1">
      <c r="A580" s="39"/>
      <c r="B580" s="40"/>
      <c r="C580" s="205" t="s">
        <v>857</v>
      </c>
      <c r="D580" s="205" t="s">
        <v>138</v>
      </c>
      <c r="E580" s="206" t="s">
        <v>858</v>
      </c>
      <c r="F580" s="207" t="s">
        <v>859</v>
      </c>
      <c r="G580" s="208" t="s">
        <v>160</v>
      </c>
      <c r="H580" s="209">
        <v>0.048000000000000001</v>
      </c>
      <c r="I580" s="210"/>
      <c r="J580" s="211">
        <f>ROUND(I580*H580,2)</f>
        <v>0</v>
      </c>
      <c r="K580" s="207" t="s">
        <v>142</v>
      </c>
      <c r="L580" s="45"/>
      <c r="M580" s="212" t="s">
        <v>19</v>
      </c>
      <c r="N580" s="213" t="s">
        <v>42</v>
      </c>
      <c r="O580" s="85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6" t="s">
        <v>234</v>
      </c>
      <c r="AT580" s="216" t="s">
        <v>138</v>
      </c>
      <c r="AU580" s="216" t="s">
        <v>81</v>
      </c>
      <c r="AY580" s="18" t="s">
        <v>135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8" t="s">
        <v>79</v>
      </c>
      <c r="BK580" s="217">
        <f>ROUND(I580*H580,2)</f>
        <v>0</v>
      </c>
      <c r="BL580" s="18" t="s">
        <v>234</v>
      </c>
      <c r="BM580" s="216" t="s">
        <v>860</v>
      </c>
    </row>
    <row r="581" s="2" customFormat="1">
      <c r="A581" s="39"/>
      <c r="B581" s="40"/>
      <c r="C581" s="41"/>
      <c r="D581" s="218" t="s">
        <v>145</v>
      </c>
      <c r="E581" s="41"/>
      <c r="F581" s="219" t="s">
        <v>861</v>
      </c>
      <c r="G581" s="41"/>
      <c r="H581" s="41"/>
      <c r="I581" s="220"/>
      <c r="J581" s="41"/>
      <c r="K581" s="41"/>
      <c r="L581" s="45"/>
      <c r="M581" s="221"/>
      <c r="N581" s="222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145</v>
      </c>
      <c r="AU581" s="18" t="s">
        <v>81</v>
      </c>
    </row>
    <row r="582" s="2" customFormat="1" ht="33" customHeight="1">
      <c r="A582" s="39"/>
      <c r="B582" s="40"/>
      <c r="C582" s="205" t="s">
        <v>862</v>
      </c>
      <c r="D582" s="205" t="s">
        <v>138</v>
      </c>
      <c r="E582" s="206" t="s">
        <v>863</v>
      </c>
      <c r="F582" s="207" t="s">
        <v>864</v>
      </c>
      <c r="G582" s="208" t="s">
        <v>160</v>
      </c>
      <c r="H582" s="209">
        <v>0.95999999999999996</v>
      </c>
      <c r="I582" s="210"/>
      <c r="J582" s="211">
        <f>ROUND(I582*H582,2)</f>
        <v>0</v>
      </c>
      <c r="K582" s="207" t="s">
        <v>142</v>
      </c>
      <c r="L582" s="45"/>
      <c r="M582" s="212" t="s">
        <v>19</v>
      </c>
      <c r="N582" s="213" t="s">
        <v>42</v>
      </c>
      <c r="O582" s="85"/>
      <c r="P582" s="214">
        <f>O582*H582</f>
        <v>0</v>
      </c>
      <c r="Q582" s="214">
        <v>0</v>
      </c>
      <c r="R582" s="214">
        <f>Q582*H582</f>
        <v>0</v>
      </c>
      <c r="S582" s="214">
        <v>0</v>
      </c>
      <c r="T582" s="21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6" t="s">
        <v>234</v>
      </c>
      <c r="AT582" s="216" t="s">
        <v>138</v>
      </c>
      <c r="AU582" s="216" t="s">
        <v>81</v>
      </c>
      <c r="AY582" s="18" t="s">
        <v>135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8" t="s">
        <v>79</v>
      </c>
      <c r="BK582" s="217">
        <f>ROUND(I582*H582,2)</f>
        <v>0</v>
      </c>
      <c r="BL582" s="18" t="s">
        <v>234</v>
      </c>
      <c r="BM582" s="216" t="s">
        <v>865</v>
      </c>
    </row>
    <row r="583" s="2" customFormat="1">
      <c r="A583" s="39"/>
      <c r="B583" s="40"/>
      <c r="C583" s="41"/>
      <c r="D583" s="218" t="s">
        <v>145</v>
      </c>
      <c r="E583" s="41"/>
      <c r="F583" s="219" t="s">
        <v>866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145</v>
      </c>
      <c r="AU583" s="18" t="s">
        <v>81</v>
      </c>
    </row>
    <row r="584" s="14" customFormat="1">
      <c r="A584" s="14"/>
      <c r="B584" s="234"/>
      <c r="C584" s="235"/>
      <c r="D584" s="225" t="s">
        <v>147</v>
      </c>
      <c r="E584" s="235"/>
      <c r="F584" s="237" t="s">
        <v>867</v>
      </c>
      <c r="G584" s="235"/>
      <c r="H584" s="238">
        <v>0.95999999999999996</v>
      </c>
      <c r="I584" s="239"/>
      <c r="J584" s="235"/>
      <c r="K584" s="235"/>
      <c r="L584" s="240"/>
      <c r="M584" s="241"/>
      <c r="N584" s="242"/>
      <c r="O584" s="242"/>
      <c r="P584" s="242"/>
      <c r="Q584" s="242"/>
      <c r="R584" s="242"/>
      <c r="S584" s="242"/>
      <c r="T584" s="24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4" t="s">
        <v>147</v>
      </c>
      <c r="AU584" s="244" t="s">
        <v>81</v>
      </c>
      <c r="AV584" s="14" t="s">
        <v>81</v>
      </c>
      <c r="AW584" s="14" t="s">
        <v>4</v>
      </c>
      <c r="AX584" s="14" t="s">
        <v>79</v>
      </c>
      <c r="AY584" s="244" t="s">
        <v>135</v>
      </c>
    </row>
    <row r="585" s="12" customFormat="1" ht="22.8" customHeight="1">
      <c r="A585" s="12"/>
      <c r="B585" s="189"/>
      <c r="C585" s="190"/>
      <c r="D585" s="191" t="s">
        <v>70</v>
      </c>
      <c r="E585" s="203" t="s">
        <v>868</v>
      </c>
      <c r="F585" s="203" t="s">
        <v>869</v>
      </c>
      <c r="G585" s="190"/>
      <c r="H585" s="190"/>
      <c r="I585" s="193"/>
      <c r="J585" s="204">
        <f>BK585</f>
        <v>0</v>
      </c>
      <c r="K585" s="190"/>
      <c r="L585" s="195"/>
      <c r="M585" s="196"/>
      <c r="N585" s="197"/>
      <c r="O585" s="197"/>
      <c r="P585" s="198">
        <f>SUM(P586:P618)</f>
        <v>0</v>
      </c>
      <c r="Q585" s="197"/>
      <c r="R585" s="198">
        <f>SUM(R586:R618)</f>
        <v>0.105948</v>
      </c>
      <c r="S585" s="197"/>
      <c r="T585" s="199">
        <f>SUM(T586:T618)</f>
        <v>2.1222599999999998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00" t="s">
        <v>81</v>
      </c>
      <c r="AT585" s="201" t="s">
        <v>70</v>
      </c>
      <c r="AU585" s="201" t="s">
        <v>79</v>
      </c>
      <c r="AY585" s="200" t="s">
        <v>135</v>
      </c>
      <c r="BK585" s="202">
        <f>SUM(BK586:BK618)</f>
        <v>0</v>
      </c>
    </row>
    <row r="586" s="2" customFormat="1" ht="16.5" customHeight="1">
      <c r="A586" s="39"/>
      <c r="B586" s="40"/>
      <c r="C586" s="205" t="s">
        <v>870</v>
      </c>
      <c r="D586" s="205" t="s">
        <v>138</v>
      </c>
      <c r="E586" s="206" t="s">
        <v>871</v>
      </c>
      <c r="F586" s="207" t="s">
        <v>872</v>
      </c>
      <c r="G586" s="208" t="s">
        <v>141</v>
      </c>
      <c r="H586" s="209">
        <v>6.4800000000000004</v>
      </c>
      <c r="I586" s="210"/>
      <c r="J586" s="211">
        <f>ROUND(I586*H586,2)</f>
        <v>0</v>
      </c>
      <c r="K586" s="207" t="s">
        <v>142</v>
      </c>
      <c r="L586" s="45"/>
      <c r="M586" s="212" t="s">
        <v>19</v>
      </c>
      <c r="N586" s="213" t="s">
        <v>42</v>
      </c>
      <c r="O586" s="85"/>
      <c r="P586" s="214">
        <f>O586*H586</f>
        <v>0</v>
      </c>
      <c r="Q586" s="214">
        <v>0.00029999999999999997</v>
      </c>
      <c r="R586" s="214">
        <f>Q586*H586</f>
        <v>0.001944</v>
      </c>
      <c r="S586" s="214">
        <v>0</v>
      </c>
      <c r="T586" s="215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6" t="s">
        <v>234</v>
      </c>
      <c r="AT586" s="216" t="s">
        <v>138</v>
      </c>
      <c r="AU586" s="216" t="s">
        <v>81</v>
      </c>
      <c r="AY586" s="18" t="s">
        <v>135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8" t="s">
        <v>79</v>
      </c>
      <c r="BK586" s="217">
        <f>ROUND(I586*H586,2)</f>
        <v>0</v>
      </c>
      <c r="BL586" s="18" t="s">
        <v>234</v>
      </c>
      <c r="BM586" s="216" t="s">
        <v>873</v>
      </c>
    </row>
    <row r="587" s="2" customFormat="1">
      <c r="A587" s="39"/>
      <c r="B587" s="40"/>
      <c r="C587" s="41"/>
      <c r="D587" s="218" t="s">
        <v>145</v>
      </c>
      <c r="E587" s="41"/>
      <c r="F587" s="219" t="s">
        <v>874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145</v>
      </c>
      <c r="AU587" s="18" t="s">
        <v>81</v>
      </c>
    </row>
    <row r="588" s="13" customFormat="1">
      <c r="A588" s="13"/>
      <c r="B588" s="223"/>
      <c r="C588" s="224"/>
      <c r="D588" s="225" t="s">
        <v>147</v>
      </c>
      <c r="E588" s="226" t="s">
        <v>19</v>
      </c>
      <c r="F588" s="227" t="s">
        <v>148</v>
      </c>
      <c r="G588" s="224"/>
      <c r="H588" s="226" t="s">
        <v>19</v>
      </c>
      <c r="I588" s="228"/>
      <c r="J588" s="224"/>
      <c r="K588" s="224"/>
      <c r="L588" s="229"/>
      <c r="M588" s="230"/>
      <c r="N588" s="231"/>
      <c r="O588" s="231"/>
      <c r="P588" s="231"/>
      <c r="Q588" s="231"/>
      <c r="R588" s="231"/>
      <c r="S588" s="231"/>
      <c r="T588" s="23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3" t="s">
        <v>147</v>
      </c>
      <c r="AU588" s="233" t="s">
        <v>81</v>
      </c>
      <c r="AV588" s="13" t="s">
        <v>79</v>
      </c>
      <c r="AW588" s="13" t="s">
        <v>33</v>
      </c>
      <c r="AX588" s="13" t="s">
        <v>71</v>
      </c>
      <c r="AY588" s="233" t="s">
        <v>135</v>
      </c>
    </row>
    <row r="589" s="14" customFormat="1">
      <c r="A589" s="14"/>
      <c r="B589" s="234"/>
      <c r="C589" s="235"/>
      <c r="D589" s="225" t="s">
        <v>147</v>
      </c>
      <c r="E589" s="236" t="s">
        <v>19</v>
      </c>
      <c r="F589" s="237" t="s">
        <v>224</v>
      </c>
      <c r="G589" s="235"/>
      <c r="H589" s="238">
        <v>6.4800000000000004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4" t="s">
        <v>147</v>
      </c>
      <c r="AU589" s="244" t="s">
        <v>81</v>
      </c>
      <c r="AV589" s="14" t="s">
        <v>81</v>
      </c>
      <c r="AW589" s="14" t="s">
        <v>33</v>
      </c>
      <c r="AX589" s="14" t="s">
        <v>79</v>
      </c>
      <c r="AY589" s="244" t="s">
        <v>135</v>
      </c>
    </row>
    <row r="590" s="2" customFormat="1" ht="16.5" customHeight="1">
      <c r="A590" s="39"/>
      <c r="B590" s="40"/>
      <c r="C590" s="205" t="s">
        <v>875</v>
      </c>
      <c r="D590" s="205" t="s">
        <v>138</v>
      </c>
      <c r="E590" s="206" t="s">
        <v>876</v>
      </c>
      <c r="F590" s="207" t="s">
        <v>877</v>
      </c>
      <c r="G590" s="208" t="s">
        <v>141</v>
      </c>
      <c r="H590" s="209">
        <v>26.039999999999999</v>
      </c>
      <c r="I590" s="210"/>
      <c r="J590" s="211">
        <f>ROUND(I590*H590,2)</f>
        <v>0</v>
      </c>
      <c r="K590" s="207" t="s">
        <v>142</v>
      </c>
      <c r="L590" s="45"/>
      <c r="M590" s="212" t="s">
        <v>19</v>
      </c>
      <c r="N590" s="213" t="s">
        <v>42</v>
      </c>
      <c r="O590" s="85"/>
      <c r="P590" s="214">
        <f>O590*H590</f>
        <v>0</v>
      </c>
      <c r="Q590" s="214">
        <v>0</v>
      </c>
      <c r="R590" s="214">
        <f>Q590*H590</f>
        <v>0</v>
      </c>
      <c r="S590" s="214">
        <v>0.081500000000000003</v>
      </c>
      <c r="T590" s="215">
        <f>S590*H590</f>
        <v>2.1222599999999998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234</v>
      </c>
      <c r="AT590" s="216" t="s">
        <v>138</v>
      </c>
      <c r="AU590" s="216" t="s">
        <v>81</v>
      </c>
      <c r="AY590" s="18" t="s">
        <v>135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79</v>
      </c>
      <c r="BK590" s="217">
        <f>ROUND(I590*H590,2)</f>
        <v>0</v>
      </c>
      <c r="BL590" s="18" t="s">
        <v>234</v>
      </c>
      <c r="BM590" s="216" t="s">
        <v>878</v>
      </c>
    </row>
    <row r="591" s="2" customFormat="1">
      <c r="A591" s="39"/>
      <c r="B591" s="40"/>
      <c r="C591" s="41"/>
      <c r="D591" s="218" t="s">
        <v>145</v>
      </c>
      <c r="E591" s="41"/>
      <c r="F591" s="219" t="s">
        <v>879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145</v>
      </c>
      <c r="AU591" s="18" t="s">
        <v>81</v>
      </c>
    </row>
    <row r="592" s="13" customFormat="1">
      <c r="A592" s="13"/>
      <c r="B592" s="223"/>
      <c r="C592" s="224"/>
      <c r="D592" s="225" t="s">
        <v>147</v>
      </c>
      <c r="E592" s="226" t="s">
        <v>19</v>
      </c>
      <c r="F592" s="227" t="s">
        <v>245</v>
      </c>
      <c r="G592" s="224"/>
      <c r="H592" s="226" t="s">
        <v>19</v>
      </c>
      <c r="I592" s="228"/>
      <c r="J592" s="224"/>
      <c r="K592" s="224"/>
      <c r="L592" s="229"/>
      <c r="M592" s="230"/>
      <c r="N592" s="231"/>
      <c r="O592" s="231"/>
      <c r="P592" s="231"/>
      <c r="Q592" s="231"/>
      <c r="R592" s="231"/>
      <c r="S592" s="231"/>
      <c r="T592" s="23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3" t="s">
        <v>147</v>
      </c>
      <c r="AU592" s="233" t="s">
        <v>81</v>
      </c>
      <c r="AV592" s="13" t="s">
        <v>79</v>
      </c>
      <c r="AW592" s="13" t="s">
        <v>33</v>
      </c>
      <c r="AX592" s="13" t="s">
        <v>71</v>
      </c>
      <c r="AY592" s="233" t="s">
        <v>135</v>
      </c>
    </row>
    <row r="593" s="14" customFormat="1">
      <c r="A593" s="14"/>
      <c r="B593" s="234"/>
      <c r="C593" s="235"/>
      <c r="D593" s="225" t="s">
        <v>147</v>
      </c>
      <c r="E593" s="236" t="s">
        <v>19</v>
      </c>
      <c r="F593" s="237" t="s">
        <v>880</v>
      </c>
      <c r="G593" s="235"/>
      <c r="H593" s="238">
        <v>20.16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4" t="s">
        <v>147</v>
      </c>
      <c r="AU593" s="244" t="s">
        <v>81</v>
      </c>
      <c r="AV593" s="14" t="s">
        <v>81</v>
      </c>
      <c r="AW593" s="14" t="s">
        <v>33</v>
      </c>
      <c r="AX593" s="14" t="s">
        <v>71</v>
      </c>
      <c r="AY593" s="244" t="s">
        <v>135</v>
      </c>
    </row>
    <row r="594" s="14" customFormat="1">
      <c r="A594" s="14"/>
      <c r="B594" s="234"/>
      <c r="C594" s="235"/>
      <c r="D594" s="225" t="s">
        <v>147</v>
      </c>
      <c r="E594" s="236" t="s">
        <v>19</v>
      </c>
      <c r="F594" s="237" t="s">
        <v>881</v>
      </c>
      <c r="G594" s="235"/>
      <c r="H594" s="238">
        <v>5.8799999999999999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4" t="s">
        <v>147</v>
      </c>
      <c r="AU594" s="244" t="s">
        <v>81</v>
      </c>
      <c r="AV594" s="14" t="s">
        <v>81</v>
      </c>
      <c r="AW594" s="14" t="s">
        <v>33</v>
      </c>
      <c r="AX594" s="14" t="s">
        <v>71</v>
      </c>
      <c r="AY594" s="244" t="s">
        <v>135</v>
      </c>
    </row>
    <row r="595" s="15" customFormat="1">
      <c r="A595" s="15"/>
      <c r="B595" s="245"/>
      <c r="C595" s="246"/>
      <c r="D595" s="225" t="s">
        <v>147</v>
      </c>
      <c r="E595" s="247" t="s">
        <v>19</v>
      </c>
      <c r="F595" s="248" t="s">
        <v>151</v>
      </c>
      <c r="G595" s="246"/>
      <c r="H595" s="249">
        <v>26.039999999999999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5" t="s">
        <v>147</v>
      </c>
      <c r="AU595" s="255" t="s">
        <v>81</v>
      </c>
      <c r="AV595" s="15" t="s">
        <v>143</v>
      </c>
      <c r="AW595" s="15" t="s">
        <v>33</v>
      </c>
      <c r="AX595" s="15" t="s">
        <v>79</v>
      </c>
      <c r="AY595" s="255" t="s">
        <v>135</v>
      </c>
    </row>
    <row r="596" s="2" customFormat="1" ht="24.15" customHeight="1">
      <c r="A596" s="39"/>
      <c r="B596" s="40"/>
      <c r="C596" s="205" t="s">
        <v>882</v>
      </c>
      <c r="D596" s="205" t="s">
        <v>138</v>
      </c>
      <c r="E596" s="206" t="s">
        <v>883</v>
      </c>
      <c r="F596" s="207" t="s">
        <v>884</v>
      </c>
      <c r="G596" s="208" t="s">
        <v>141</v>
      </c>
      <c r="H596" s="209">
        <v>6.4800000000000004</v>
      </c>
      <c r="I596" s="210"/>
      <c r="J596" s="211">
        <f>ROUND(I596*H596,2)</f>
        <v>0</v>
      </c>
      <c r="K596" s="207" t="s">
        <v>142</v>
      </c>
      <c r="L596" s="45"/>
      <c r="M596" s="212" t="s">
        <v>19</v>
      </c>
      <c r="N596" s="213" t="s">
        <v>42</v>
      </c>
      <c r="O596" s="85"/>
      <c r="P596" s="214">
        <f>O596*H596</f>
        <v>0</v>
      </c>
      <c r="Q596" s="214">
        <v>0.0050499999999999998</v>
      </c>
      <c r="R596" s="214">
        <f>Q596*H596</f>
        <v>0.032724000000000003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234</v>
      </c>
      <c r="AT596" s="216" t="s">
        <v>138</v>
      </c>
      <c r="AU596" s="216" t="s">
        <v>81</v>
      </c>
      <c r="AY596" s="18" t="s">
        <v>135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79</v>
      </c>
      <c r="BK596" s="217">
        <f>ROUND(I596*H596,2)</f>
        <v>0</v>
      </c>
      <c r="BL596" s="18" t="s">
        <v>234</v>
      </c>
      <c r="BM596" s="216" t="s">
        <v>885</v>
      </c>
    </row>
    <row r="597" s="2" customFormat="1">
      <c r="A597" s="39"/>
      <c r="B597" s="40"/>
      <c r="C597" s="41"/>
      <c r="D597" s="218" t="s">
        <v>145</v>
      </c>
      <c r="E597" s="41"/>
      <c r="F597" s="219" t="s">
        <v>886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145</v>
      </c>
      <c r="AU597" s="18" t="s">
        <v>81</v>
      </c>
    </row>
    <row r="598" s="13" customFormat="1">
      <c r="A598" s="13"/>
      <c r="B598" s="223"/>
      <c r="C598" s="224"/>
      <c r="D598" s="225" t="s">
        <v>147</v>
      </c>
      <c r="E598" s="226" t="s">
        <v>19</v>
      </c>
      <c r="F598" s="227" t="s">
        <v>148</v>
      </c>
      <c r="G598" s="224"/>
      <c r="H598" s="226" t="s">
        <v>19</v>
      </c>
      <c r="I598" s="228"/>
      <c r="J598" s="224"/>
      <c r="K598" s="224"/>
      <c r="L598" s="229"/>
      <c r="M598" s="230"/>
      <c r="N598" s="231"/>
      <c r="O598" s="231"/>
      <c r="P598" s="231"/>
      <c r="Q598" s="231"/>
      <c r="R598" s="231"/>
      <c r="S598" s="231"/>
      <c r="T598" s="23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3" t="s">
        <v>147</v>
      </c>
      <c r="AU598" s="233" t="s">
        <v>81</v>
      </c>
      <c r="AV598" s="13" t="s">
        <v>79</v>
      </c>
      <c r="AW598" s="13" t="s">
        <v>33</v>
      </c>
      <c r="AX598" s="13" t="s">
        <v>71</v>
      </c>
      <c r="AY598" s="233" t="s">
        <v>135</v>
      </c>
    </row>
    <row r="599" s="14" customFormat="1">
      <c r="A599" s="14"/>
      <c r="B599" s="234"/>
      <c r="C599" s="235"/>
      <c r="D599" s="225" t="s">
        <v>147</v>
      </c>
      <c r="E599" s="236" t="s">
        <v>19</v>
      </c>
      <c r="F599" s="237" t="s">
        <v>224</v>
      </c>
      <c r="G599" s="235"/>
      <c r="H599" s="238">
        <v>6.4800000000000004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4" t="s">
        <v>147</v>
      </c>
      <c r="AU599" s="244" t="s">
        <v>81</v>
      </c>
      <c r="AV599" s="14" t="s">
        <v>81</v>
      </c>
      <c r="AW599" s="14" t="s">
        <v>33</v>
      </c>
      <c r="AX599" s="14" t="s">
        <v>79</v>
      </c>
      <c r="AY599" s="244" t="s">
        <v>135</v>
      </c>
    </row>
    <row r="600" s="2" customFormat="1" ht="16.5" customHeight="1">
      <c r="A600" s="39"/>
      <c r="B600" s="40"/>
      <c r="C600" s="256" t="s">
        <v>887</v>
      </c>
      <c r="D600" s="256" t="s">
        <v>279</v>
      </c>
      <c r="E600" s="257" t="s">
        <v>888</v>
      </c>
      <c r="F600" s="258" t="s">
        <v>889</v>
      </c>
      <c r="G600" s="259" t="s">
        <v>141</v>
      </c>
      <c r="H600" s="260">
        <v>7.1280000000000001</v>
      </c>
      <c r="I600" s="261"/>
      <c r="J600" s="262">
        <f>ROUND(I600*H600,2)</f>
        <v>0</v>
      </c>
      <c r="K600" s="258" t="s">
        <v>142</v>
      </c>
      <c r="L600" s="263"/>
      <c r="M600" s="264" t="s">
        <v>19</v>
      </c>
      <c r="N600" s="265" t="s">
        <v>42</v>
      </c>
      <c r="O600" s="85"/>
      <c r="P600" s="214">
        <f>O600*H600</f>
        <v>0</v>
      </c>
      <c r="Q600" s="214">
        <v>0.01</v>
      </c>
      <c r="R600" s="214">
        <f>Q600*H600</f>
        <v>0.071279999999999996</v>
      </c>
      <c r="S600" s="214">
        <v>0</v>
      </c>
      <c r="T600" s="215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16" t="s">
        <v>333</v>
      </c>
      <c r="AT600" s="216" t="s">
        <v>279</v>
      </c>
      <c r="AU600" s="216" t="s">
        <v>81</v>
      </c>
      <c r="AY600" s="18" t="s">
        <v>135</v>
      </c>
      <c r="BE600" s="217">
        <f>IF(N600="základní",J600,0)</f>
        <v>0</v>
      </c>
      <c r="BF600" s="217">
        <f>IF(N600="snížená",J600,0)</f>
        <v>0</v>
      </c>
      <c r="BG600" s="217">
        <f>IF(N600="zákl. přenesená",J600,0)</f>
        <v>0</v>
      </c>
      <c r="BH600" s="217">
        <f>IF(N600="sníž. přenesená",J600,0)</f>
        <v>0</v>
      </c>
      <c r="BI600" s="217">
        <f>IF(N600="nulová",J600,0)</f>
        <v>0</v>
      </c>
      <c r="BJ600" s="18" t="s">
        <v>79</v>
      </c>
      <c r="BK600" s="217">
        <f>ROUND(I600*H600,2)</f>
        <v>0</v>
      </c>
      <c r="BL600" s="18" t="s">
        <v>234</v>
      </c>
      <c r="BM600" s="216" t="s">
        <v>890</v>
      </c>
    </row>
    <row r="601" s="14" customFormat="1">
      <c r="A601" s="14"/>
      <c r="B601" s="234"/>
      <c r="C601" s="235"/>
      <c r="D601" s="225" t="s">
        <v>147</v>
      </c>
      <c r="E601" s="235"/>
      <c r="F601" s="237" t="s">
        <v>891</v>
      </c>
      <c r="G601" s="235"/>
      <c r="H601" s="238">
        <v>7.1280000000000001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4" t="s">
        <v>147</v>
      </c>
      <c r="AU601" s="244" t="s">
        <v>81</v>
      </c>
      <c r="AV601" s="14" t="s">
        <v>81</v>
      </c>
      <c r="AW601" s="14" t="s">
        <v>4</v>
      </c>
      <c r="AX601" s="14" t="s">
        <v>79</v>
      </c>
      <c r="AY601" s="244" t="s">
        <v>135</v>
      </c>
    </row>
    <row r="602" s="2" customFormat="1" ht="21.75" customHeight="1">
      <c r="A602" s="39"/>
      <c r="B602" s="40"/>
      <c r="C602" s="205" t="s">
        <v>892</v>
      </c>
      <c r="D602" s="205" t="s">
        <v>138</v>
      </c>
      <c r="E602" s="206" t="s">
        <v>893</v>
      </c>
      <c r="F602" s="207" t="s">
        <v>894</v>
      </c>
      <c r="G602" s="208" t="s">
        <v>141</v>
      </c>
      <c r="H602" s="209">
        <v>6.4800000000000004</v>
      </c>
      <c r="I602" s="210"/>
      <c r="J602" s="211">
        <f>ROUND(I602*H602,2)</f>
        <v>0</v>
      </c>
      <c r="K602" s="207" t="s">
        <v>142</v>
      </c>
      <c r="L602" s="45"/>
      <c r="M602" s="212" t="s">
        <v>19</v>
      </c>
      <c r="N602" s="213" t="s">
        <v>42</v>
      </c>
      <c r="O602" s="85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6" t="s">
        <v>234</v>
      </c>
      <c r="AT602" s="216" t="s">
        <v>138</v>
      </c>
      <c r="AU602" s="216" t="s">
        <v>81</v>
      </c>
      <c r="AY602" s="18" t="s">
        <v>135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79</v>
      </c>
      <c r="BK602" s="217">
        <f>ROUND(I602*H602,2)</f>
        <v>0</v>
      </c>
      <c r="BL602" s="18" t="s">
        <v>234</v>
      </c>
      <c r="BM602" s="216" t="s">
        <v>895</v>
      </c>
    </row>
    <row r="603" s="2" customFormat="1">
      <c r="A603" s="39"/>
      <c r="B603" s="40"/>
      <c r="C603" s="41"/>
      <c r="D603" s="218" t="s">
        <v>145</v>
      </c>
      <c r="E603" s="41"/>
      <c r="F603" s="219" t="s">
        <v>896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145</v>
      </c>
      <c r="AU603" s="18" t="s">
        <v>81</v>
      </c>
    </row>
    <row r="604" s="13" customFormat="1">
      <c r="A604" s="13"/>
      <c r="B604" s="223"/>
      <c r="C604" s="224"/>
      <c r="D604" s="225" t="s">
        <v>147</v>
      </c>
      <c r="E604" s="226" t="s">
        <v>19</v>
      </c>
      <c r="F604" s="227" t="s">
        <v>148</v>
      </c>
      <c r="G604" s="224"/>
      <c r="H604" s="226" t="s">
        <v>19</v>
      </c>
      <c r="I604" s="228"/>
      <c r="J604" s="224"/>
      <c r="K604" s="224"/>
      <c r="L604" s="229"/>
      <c r="M604" s="230"/>
      <c r="N604" s="231"/>
      <c r="O604" s="231"/>
      <c r="P604" s="231"/>
      <c r="Q604" s="231"/>
      <c r="R604" s="231"/>
      <c r="S604" s="231"/>
      <c r="T604" s="23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3" t="s">
        <v>147</v>
      </c>
      <c r="AU604" s="233" t="s">
        <v>81</v>
      </c>
      <c r="AV604" s="13" t="s">
        <v>79</v>
      </c>
      <c r="AW604" s="13" t="s">
        <v>33</v>
      </c>
      <c r="AX604" s="13" t="s">
        <v>71</v>
      </c>
      <c r="AY604" s="233" t="s">
        <v>135</v>
      </c>
    </row>
    <row r="605" s="14" customFormat="1">
      <c r="A605" s="14"/>
      <c r="B605" s="234"/>
      <c r="C605" s="235"/>
      <c r="D605" s="225" t="s">
        <v>147</v>
      </c>
      <c r="E605" s="236" t="s">
        <v>19</v>
      </c>
      <c r="F605" s="237" t="s">
        <v>224</v>
      </c>
      <c r="G605" s="235"/>
      <c r="H605" s="238">
        <v>6.4800000000000004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4" t="s">
        <v>147</v>
      </c>
      <c r="AU605" s="244" t="s">
        <v>81</v>
      </c>
      <c r="AV605" s="14" t="s">
        <v>81</v>
      </c>
      <c r="AW605" s="14" t="s">
        <v>33</v>
      </c>
      <c r="AX605" s="14" t="s">
        <v>79</v>
      </c>
      <c r="AY605" s="244" t="s">
        <v>135</v>
      </c>
    </row>
    <row r="606" s="2" customFormat="1" ht="21.75" customHeight="1">
      <c r="A606" s="39"/>
      <c r="B606" s="40"/>
      <c r="C606" s="205" t="s">
        <v>897</v>
      </c>
      <c r="D606" s="205" t="s">
        <v>138</v>
      </c>
      <c r="E606" s="206" t="s">
        <v>898</v>
      </c>
      <c r="F606" s="207" t="s">
        <v>899</v>
      </c>
      <c r="G606" s="208" t="s">
        <v>141</v>
      </c>
      <c r="H606" s="209">
        <v>6.4800000000000004</v>
      </c>
      <c r="I606" s="210"/>
      <c r="J606" s="211">
        <f>ROUND(I606*H606,2)</f>
        <v>0</v>
      </c>
      <c r="K606" s="207" t="s">
        <v>142</v>
      </c>
      <c r="L606" s="45"/>
      <c r="M606" s="212" t="s">
        <v>19</v>
      </c>
      <c r="N606" s="213" t="s">
        <v>42</v>
      </c>
      <c r="O606" s="85"/>
      <c r="P606" s="214">
        <f>O606*H606</f>
        <v>0</v>
      </c>
      <c r="Q606" s="214">
        <v>0</v>
      </c>
      <c r="R606" s="214">
        <f>Q606*H606</f>
        <v>0</v>
      </c>
      <c r="S606" s="214">
        <v>0</v>
      </c>
      <c r="T606" s="21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6" t="s">
        <v>234</v>
      </c>
      <c r="AT606" s="216" t="s">
        <v>138</v>
      </c>
      <c r="AU606" s="216" t="s">
        <v>81</v>
      </c>
      <c r="AY606" s="18" t="s">
        <v>135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8" t="s">
        <v>79</v>
      </c>
      <c r="BK606" s="217">
        <f>ROUND(I606*H606,2)</f>
        <v>0</v>
      </c>
      <c r="BL606" s="18" t="s">
        <v>234</v>
      </c>
      <c r="BM606" s="216" t="s">
        <v>900</v>
      </c>
    </row>
    <row r="607" s="2" customFormat="1">
      <c r="A607" s="39"/>
      <c r="B607" s="40"/>
      <c r="C607" s="41"/>
      <c r="D607" s="218" t="s">
        <v>145</v>
      </c>
      <c r="E607" s="41"/>
      <c r="F607" s="219" t="s">
        <v>901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145</v>
      </c>
      <c r="AU607" s="18" t="s">
        <v>81</v>
      </c>
    </row>
    <row r="608" s="13" customFormat="1">
      <c r="A608" s="13"/>
      <c r="B608" s="223"/>
      <c r="C608" s="224"/>
      <c r="D608" s="225" t="s">
        <v>147</v>
      </c>
      <c r="E608" s="226" t="s">
        <v>19</v>
      </c>
      <c r="F608" s="227" t="s">
        <v>148</v>
      </c>
      <c r="G608" s="224"/>
      <c r="H608" s="226" t="s">
        <v>19</v>
      </c>
      <c r="I608" s="228"/>
      <c r="J608" s="224"/>
      <c r="K608" s="224"/>
      <c r="L608" s="229"/>
      <c r="M608" s="230"/>
      <c r="N608" s="231"/>
      <c r="O608" s="231"/>
      <c r="P608" s="231"/>
      <c r="Q608" s="231"/>
      <c r="R608" s="231"/>
      <c r="S608" s="231"/>
      <c r="T608" s="23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3" t="s">
        <v>147</v>
      </c>
      <c r="AU608" s="233" t="s">
        <v>81</v>
      </c>
      <c r="AV608" s="13" t="s">
        <v>79</v>
      </c>
      <c r="AW608" s="13" t="s">
        <v>33</v>
      </c>
      <c r="AX608" s="13" t="s">
        <v>71</v>
      </c>
      <c r="AY608" s="233" t="s">
        <v>135</v>
      </c>
    </row>
    <row r="609" s="14" customFormat="1">
      <c r="A609" s="14"/>
      <c r="B609" s="234"/>
      <c r="C609" s="235"/>
      <c r="D609" s="225" t="s">
        <v>147</v>
      </c>
      <c r="E609" s="236" t="s">
        <v>19</v>
      </c>
      <c r="F609" s="237" t="s">
        <v>224</v>
      </c>
      <c r="G609" s="235"/>
      <c r="H609" s="238">
        <v>6.4800000000000004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4" t="s">
        <v>147</v>
      </c>
      <c r="AU609" s="244" t="s">
        <v>81</v>
      </c>
      <c r="AV609" s="14" t="s">
        <v>81</v>
      </c>
      <c r="AW609" s="14" t="s">
        <v>33</v>
      </c>
      <c r="AX609" s="14" t="s">
        <v>79</v>
      </c>
      <c r="AY609" s="244" t="s">
        <v>135</v>
      </c>
    </row>
    <row r="610" s="2" customFormat="1" ht="24.15" customHeight="1">
      <c r="A610" s="39"/>
      <c r="B610" s="40"/>
      <c r="C610" s="205" t="s">
        <v>902</v>
      </c>
      <c r="D610" s="205" t="s">
        <v>138</v>
      </c>
      <c r="E610" s="206" t="s">
        <v>903</v>
      </c>
      <c r="F610" s="207" t="s">
        <v>904</v>
      </c>
      <c r="G610" s="208" t="s">
        <v>160</v>
      </c>
      <c r="H610" s="209">
        <v>0.106</v>
      </c>
      <c r="I610" s="210"/>
      <c r="J610" s="211">
        <f>ROUND(I610*H610,2)</f>
        <v>0</v>
      </c>
      <c r="K610" s="207" t="s">
        <v>142</v>
      </c>
      <c r="L610" s="45"/>
      <c r="M610" s="212" t="s">
        <v>19</v>
      </c>
      <c r="N610" s="213" t="s">
        <v>42</v>
      </c>
      <c r="O610" s="85"/>
      <c r="P610" s="214">
        <f>O610*H610</f>
        <v>0</v>
      </c>
      <c r="Q610" s="214">
        <v>0</v>
      </c>
      <c r="R610" s="214">
        <f>Q610*H610</f>
        <v>0</v>
      </c>
      <c r="S610" s="214">
        <v>0</v>
      </c>
      <c r="T610" s="215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16" t="s">
        <v>234</v>
      </c>
      <c r="AT610" s="216" t="s">
        <v>138</v>
      </c>
      <c r="AU610" s="216" t="s">
        <v>81</v>
      </c>
      <c r="AY610" s="18" t="s">
        <v>135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8" t="s">
        <v>79</v>
      </c>
      <c r="BK610" s="217">
        <f>ROUND(I610*H610,2)</f>
        <v>0</v>
      </c>
      <c r="BL610" s="18" t="s">
        <v>234</v>
      </c>
      <c r="BM610" s="216" t="s">
        <v>905</v>
      </c>
    </row>
    <row r="611" s="2" customFormat="1">
      <c r="A611" s="39"/>
      <c r="B611" s="40"/>
      <c r="C611" s="41"/>
      <c r="D611" s="218" t="s">
        <v>145</v>
      </c>
      <c r="E611" s="41"/>
      <c r="F611" s="219" t="s">
        <v>906</v>
      </c>
      <c r="G611" s="41"/>
      <c r="H611" s="41"/>
      <c r="I611" s="220"/>
      <c r="J611" s="41"/>
      <c r="K611" s="41"/>
      <c r="L611" s="45"/>
      <c r="M611" s="221"/>
      <c r="N611" s="222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145</v>
      </c>
      <c r="AU611" s="18" t="s">
        <v>81</v>
      </c>
    </row>
    <row r="612" s="2" customFormat="1" ht="24.15" customHeight="1">
      <c r="A612" s="39"/>
      <c r="B612" s="40"/>
      <c r="C612" s="205" t="s">
        <v>907</v>
      </c>
      <c r="D612" s="205" t="s">
        <v>138</v>
      </c>
      <c r="E612" s="206" t="s">
        <v>908</v>
      </c>
      <c r="F612" s="207" t="s">
        <v>909</v>
      </c>
      <c r="G612" s="208" t="s">
        <v>160</v>
      </c>
      <c r="H612" s="209">
        <v>0.106</v>
      </c>
      <c r="I612" s="210"/>
      <c r="J612" s="211">
        <f>ROUND(I612*H612,2)</f>
        <v>0</v>
      </c>
      <c r="K612" s="207" t="s">
        <v>142</v>
      </c>
      <c r="L612" s="45"/>
      <c r="M612" s="212" t="s">
        <v>19</v>
      </c>
      <c r="N612" s="213" t="s">
        <v>42</v>
      </c>
      <c r="O612" s="85"/>
      <c r="P612" s="214">
        <f>O612*H612</f>
        <v>0</v>
      </c>
      <c r="Q612" s="214">
        <v>0</v>
      </c>
      <c r="R612" s="214">
        <f>Q612*H612</f>
        <v>0</v>
      </c>
      <c r="S612" s="214">
        <v>0</v>
      </c>
      <c r="T612" s="215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16" t="s">
        <v>234</v>
      </c>
      <c r="AT612" s="216" t="s">
        <v>138</v>
      </c>
      <c r="AU612" s="216" t="s">
        <v>81</v>
      </c>
      <c r="AY612" s="18" t="s">
        <v>135</v>
      </c>
      <c r="BE612" s="217">
        <f>IF(N612="základní",J612,0)</f>
        <v>0</v>
      </c>
      <c r="BF612" s="217">
        <f>IF(N612="snížená",J612,0)</f>
        <v>0</v>
      </c>
      <c r="BG612" s="217">
        <f>IF(N612="zákl. přenesená",J612,0)</f>
        <v>0</v>
      </c>
      <c r="BH612" s="217">
        <f>IF(N612="sníž. přenesená",J612,0)</f>
        <v>0</v>
      </c>
      <c r="BI612" s="217">
        <f>IF(N612="nulová",J612,0)</f>
        <v>0</v>
      </c>
      <c r="BJ612" s="18" t="s">
        <v>79</v>
      </c>
      <c r="BK612" s="217">
        <f>ROUND(I612*H612,2)</f>
        <v>0</v>
      </c>
      <c r="BL612" s="18" t="s">
        <v>234</v>
      </c>
      <c r="BM612" s="216" t="s">
        <v>910</v>
      </c>
    </row>
    <row r="613" s="2" customFormat="1">
      <c r="A613" s="39"/>
      <c r="B613" s="40"/>
      <c r="C613" s="41"/>
      <c r="D613" s="218" t="s">
        <v>145</v>
      </c>
      <c r="E613" s="41"/>
      <c r="F613" s="219" t="s">
        <v>911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145</v>
      </c>
      <c r="AU613" s="18" t="s">
        <v>81</v>
      </c>
    </row>
    <row r="614" s="2" customFormat="1" ht="24.15" customHeight="1">
      <c r="A614" s="39"/>
      <c r="B614" s="40"/>
      <c r="C614" s="205" t="s">
        <v>912</v>
      </c>
      <c r="D614" s="205" t="s">
        <v>138</v>
      </c>
      <c r="E614" s="206" t="s">
        <v>913</v>
      </c>
      <c r="F614" s="207" t="s">
        <v>914</v>
      </c>
      <c r="G614" s="208" t="s">
        <v>160</v>
      </c>
      <c r="H614" s="209">
        <v>0.106</v>
      </c>
      <c r="I614" s="210"/>
      <c r="J614" s="211">
        <f>ROUND(I614*H614,2)</f>
        <v>0</v>
      </c>
      <c r="K614" s="207" t="s">
        <v>142</v>
      </c>
      <c r="L614" s="45"/>
      <c r="M614" s="212" t="s">
        <v>19</v>
      </c>
      <c r="N614" s="213" t="s">
        <v>42</v>
      </c>
      <c r="O614" s="85"/>
      <c r="P614" s="214">
        <f>O614*H614</f>
        <v>0</v>
      </c>
      <c r="Q614" s="214">
        <v>0</v>
      </c>
      <c r="R614" s="214">
        <f>Q614*H614</f>
        <v>0</v>
      </c>
      <c r="S614" s="214">
        <v>0</v>
      </c>
      <c r="T614" s="215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16" t="s">
        <v>234</v>
      </c>
      <c r="AT614" s="216" t="s">
        <v>138</v>
      </c>
      <c r="AU614" s="216" t="s">
        <v>81</v>
      </c>
      <c r="AY614" s="18" t="s">
        <v>135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8" t="s">
        <v>79</v>
      </c>
      <c r="BK614" s="217">
        <f>ROUND(I614*H614,2)</f>
        <v>0</v>
      </c>
      <c r="BL614" s="18" t="s">
        <v>234</v>
      </c>
      <c r="BM614" s="216" t="s">
        <v>915</v>
      </c>
    </row>
    <row r="615" s="2" customFormat="1">
      <c r="A615" s="39"/>
      <c r="B615" s="40"/>
      <c r="C615" s="41"/>
      <c r="D615" s="218" t="s">
        <v>145</v>
      </c>
      <c r="E615" s="41"/>
      <c r="F615" s="219" t="s">
        <v>916</v>
      </c>
      <c r="G615" s="41"/>
      <c r="H615" s="41"/>
      <c r="I615" s="220"/>
      <c r="J615" s="41"/>
      <c r="K615" s="41"/>
      <c r="L615" s="45"/>
      <c r="M615" s="221"/>
      <c r="N615" s="222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145</v>
      </c>
      <c r="AU615" s="18" t="s">
        <v>81</v>
      </c>
    </row>
    <row r="616" s="2" customFormat="1" ht="33" customHeight="1">
      <c r="A616" s="39"/>
      <c r="B616" s="40"/>
      <c r="C616" s="205" t="s">
        <v>917</v>
      </c>
      <c r="D616" s="205" t="s">
        <v>138</v>
      </c>
      <c r="E616" s="206" t="s">
        <v>918</v>
      </c>
      <c r="F616" s="207" t="s">
        <v>919</v>
      </c>
      <c r="G616" s="208" t="s">
        <v>160</v>
      </c>
      <c r="H616" s="209">
        <v>2.1200000000000001</v>
      </c>
      <c r="I616" s="210"/>
      <c r="J616" s="211">
        <f>ROUND(I616*H616,2)</f>
        <v>0</v>
      </c>
      <c r="K616" s="207" t="s">
        <v>142</v>
      </c>
      <c r="L616" s="45"/>
      <c r="M616" s="212" t="s">
        <v>19</v>
      </c>
      <c r="N616" s="213" t="s">
        <v>42</v>
      </c>
      <c r="O616" s="85"/>
      <c r="P616" s="214">
        <f>O616*H616</f>
        <v>0</v>
      </c>
      <c r="Q616" s="214">
        <v>0</v>
      </c>
      <c r="R616" s="214">
        <f>Q616*H616</f>
        <v>0</v>
      </c>
      <c r="S616" s="214">
        <v>0</v>
      </c>
      <c r="T616" s="215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6" t="s">
        <v>234</v>
      </c>
      <c r="AT616" s="216" t="s">
        <v>138</v>
      </c>
      <c r="AU616" s="216" t="s">
        <v>81</v>
      </c>
      <c r="AY616" s="18" t="s">
        <v>135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8" t="s">
        <v>79</v>
      </c>
      <c r="BK616" s="217">
        <f>ROUND(I616*H616,2)</f>
        <v>0</v>
      </c>
      <c r="BL616" s="18" t="s">
        <v>234</v>
      </c>
      <c r="BM616" s="216" t="s">
        <v>920</v>
      </c>
    </row>
    <row r="617" s="2" customFormat="1">
      <c r="A617" s="39"/>
      <c r="B617" s="40"/>
      <c r="C617" s="41"/>
      <c r="D617" s="218" t="s">
        <v>145</v>
      </c>
      <c r="E617" s="41"/>
      <c r="F617" s="219" t="s">
        <v>921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145</v>
      </c>
      <c r="AU617" s="18" t="s">
        <v>81</v>
      </c>
    </row>
    <row r="618" s="14" customFormat="1">
      <c r="A618" s="14"/>
      <c r="B618" s="234"/>
      <c r="C618" s="235"/>
      <c r="D618" s="225" t="s">
        <v>147</v>
      </c>
      <c r="E618" s="235"/>
      <c r="F618" s="237" t="s">
        <v>922</v>
      </c>
      <c r="G618" s="235"/>
      <c r="H618" s="238">
        <v>2.1200000000000001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4" t="s">
        <v>147</v>
      </c>
      <c r="AU618" s="244" t="s">
        <v>81</v>
      </c>
      <c r="AV618" s="14" t="s">
        <v>81</v>
      </c>
      <c r="AW618" s="14" t="s">
        <v>4</v>
      </c>
      <c r="AX618" s="14" t="s">
        <v>79</v>
      </c>
      <c r="AY618" s="244" t="s">
        <v>135</v>
      </c>
    </row>
    <row r="619" s="12" customFormat="1" ht="22.8" customHeight="1">
      <c r="A619" s="12"/>
      <c r="B619" s="189"/>
      <c r="C619" s="190"/>
      <c r="D619" s="191" t="s">
        <v>70</v>
      </c>
      <c r="E619" s="203" t="s">
        <v>923</v>
      </c>
      <c r="F619" s="203" t="s">
        <v>924</v>
      </c>
      <c r="G619" s="190"/>
      <c r="H619" s="190"/>
      <c r="I619" s="193"/>
      <c r="J619" s="204">
        <f>BK619</f>
        <v>0</v>
      </c>
      <c r="K619" s="190"/>
      <c r="L619" s="195"/>
      <c r="M619" s="196"/>
      <c r="N619" s="197"/>
      <c r="O619" s="197"/>
      <c r="P619" s="198">
        <f>SUM(P620:P659)</f>
        <v>0</v>
      </c>
      <c r="Q619" s="197"/>
      <c r="R619" s="198">
        <f>SUM(R620:R659)</f>
        <v>0.15163515999999996</v>
      </c>
      <c r="S619" s="197"/>
      <c r="T619" s="199">
        <f>SUM(T620:T659)</f>
        <v>0.045408299999999992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0" t="s">
        <v>81</v>
      </c>
      <c r="AT619" s="201" t="s">
        <v>70</v>
      </c>
      <c r="AU619" s="201" t="s">
        <v>79</v>
      </c>
      <c r="AY619" s="200" t="s">
        <v>135</v>
      </c>
      <c r="BK619" s="202">
        <f>SUM(BK620:BK659)</f>
        <v>0</v>
      </c>
    </row>
    <row r="620" s="2" customFormat="1" ht="16.5" customHeight="1">
      <c r="A620" s="39"/>
      <c r="B620" s="40"/>
      <c r="C620" s="205" t="s">
        <v>925</v>
      </c>
      <c r="D620" s="205" t="s">
        <v>138</v>
      </c>
      <c r="E620" s="206" t="s">
        <v>926</v>
      </c>
      <c r="F620" s="207" t="s">
        <v>927</v>
      </c>
      <c r="G620" s="208" t="s">
        <v>141</v>
      </c>
      <c r="H620" s="209">
        <v>302.72199999999998</v>
      </c>
      <c r="I620" s="210"/>
      <c r="J620" s="211">
        <f>ROUND(I620*H620,2)</f>
        <v>0</v>
      </c>
      <c r="K620" s="207" t="s">
        <v>142</v>
      </c>
      <c r="L620" s="45"/>
      <c r="M620" s="212" t="s">
        <v>19</v>
      </c>
      <c r="N620" s="213" t="s">
        <v>42</v>
      </c>
      <c r="O620" s="85"/>
      <c r="P620" s="214">
        <f>O620*H620</f>
        <v>0</v>
      </c>
      <c r="Q620" s="214">
        <v>0</v>
      </c>
      <c r="R620" s="214">
        <f>Q620*H620</f>
        <v>0</v>
      </c>
      <c r="S620" s="214">
        <v>0.00014999999999999999</v>
      </c>
      <c r="T620" s="215">
        <f>S620*H620</f>
        <v>0.045408299999999992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16" t="s">
        <v>234</v>
      </c>
      <c r="AT620" s="216" t="s">
        <v>138</v>
      </c>
      <c r="AU620" s="216" t="s">
        <v>81</v>
      </c>
      <c r="AY620" s="18" t="s">
        <v>135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8" t="s">
        <v>79</v>
      </c>
      <c r="BK620" s="217">
        <f>ROUND(I620*H620,2)</f>
        <v>0</v>
      </c>
      <c r="BL620" s="18" t="s">
        <v>234</v>
      </c>
      <c r="BM620" s="216" t="s">
        <v>928</v>
      </c>
    </row>
    <row r="621" s="2" customFormat="1">
      <c r="A621" s="39"/>
      <c r="B621" s="40"/>
      <c r="C621" s="41"/>
      <c r="D621" s="218" t="s">
        <v>145</v>
      </c>
      <c r="E621" s="41"/>
      <c r="F621" s="219" t="s">
        <v>929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145</v>
      </c>
      <c r="AU621" s="18" t="s">
        <v>81</v>
      </c>
    </row>
    <row r="622" s="13" customFormat="1">
      <c r="A622" s="13"/>
      <c r="B622" s="223"/>
      <c r="C622" s="224"/>
      <c r="D622" s="225" t="s">
        <v>147</v>
      </c>
      <c r="E622" s="226" t="s">
        <v>19</v>
      </c>
      <c r="F622" s="227" t="s">
        <v>148</v>
      </c>
      <c r="G622" s="224"/>
      <c r="H622" s="226" t="s">
        <v>19</v>
      </c>
      <c r="I622" s="228"/>
      <c r="J622" s="224"/>
      <c r="K622" s="224"/>
      <c r="L622" s="229"/>
      <c r="M622" s="230"/>
      <c r="N622" s="231"/>
      <c r="O622" s="231"/>
      <c r="P622" s="231"/>
      <c r="Q622" s="231"/>
      <c r="R622" s="231"/>
      <c r="S622" s="231"/>
      <c r="T622" s="23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3" t="s">
        <v>147</v>
      </c>
      <c r="AU622" s="233" t="s">
        <v>81</v>
      </c>
      <c r="AV622" s="13" t="s">
        <v>79</v>
      </c>
      <c r="AW622" s="13" t="s">
        <v>33</v>
      </c>
      <c r="AX622" s="13" t="s">
        <v>71</v>
      </c>
      <c r="AY622" s="233" t="s">
        <v>135</v>
      </c>
    </row>
    <row r="623" s="14" customFormat="1">
      <c r="A623" s="14"/>
      <c r="B623" s="234"/>
      <c r="C623" s="235"/>
      <c r="D623" s="225" t="s">
        <v>147</v>
      </c>
      <c r="E623" s="236" t="s">
        <v>19</v>
      </c>
      <c r="F623" s="237" t="s">
        <v>216</v>
      </c>
      <c r="G623" s="235"/>
      <c r="H623" s="238">
        <v>248.55600000000001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4" t="s">
        <v>147</v>
      </c>
      <c r="AU623" s="244" t="s">
        <v>81</v>
      </c>
      <c r="AV623" s="14" t="s">
        <v>81</v>
      </c>
      <c r="AW623" s="14" t="s">
        <v>33</v>
      </c>
      <c r="AX623" s="14" t="s">
        <v>71</v>
      </c>
      <c r="AY623" s="244" t="s">
        <v>135</v>
      </c>
    </row>
    <row r="624" s="14" customFormat="1">
      <c r="A624" s="14"/>
      <c r="B624" s="234"/>
      <c r="C624" s="235"/>
      <c r="D624" s="225" t="s">
        <v>147</v>
      </c>
      <c r="E624" s="236" t="s">
        <v>19</v>
      </c>
      <c r="F624" s="237" t="s">
        <v>217</v>
      </c>
      <c r="G624" s="235"/>
      <c r="H624" s="238">
        <v>-21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4" t="s">
        <v>147</v>
      </c>
      <c r="AU624" s="244" t="s">
        <v>81</v>
      </c>
      <c r="AV624" s="14" t="s">
        <v>81</v>
      </c>
      <c r="AW624" s="14" t="s">
        <v>33</v>
      </c>
      <c r="AX624" s="14" t="s">
        <v>71</v>
      </c>
      <c r="AY624" s="244" t="s">
        <v>135</v>
      </c>
    </row>
    <row r="625" s="14" customFormat="1">
      <c r="A625" s="14"/>
      <c r="B625" s="234"/>
      <c r="C625" s="235"/>
      <c r="D625" s="225" t="s">
        <v>147</v>
      </c>
      <c r="E625" s="236" t="s">
        <v>19</v>
      </c>
      <c r="F625" s="237" t="s">
        <v>218</v>
      </c>
      <c r="G625" s="235"/>
      <c r="H625" s="238">
        <v>9.0359999999999996</v>
      </c>
      <c r="I625" s="239"/>
      <c r="J625" s="235"/>
      <c r="K625" s="235"/>
      <c r="L625" s="240"/>
      <c r="M625" s="241"/>
      <c r="N625" s="242"/>
      <c r="O625" s="242"/>
      <c r="P625" s="242"/>
      <c r="Q625" s="242"/>
      <c r="R625" s="242"/>
      <c r="S625" s="242"/>
      <c r="T625" s="24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4" t="s">
        <v>147</v>
      </c>
      <c r="AU625" s="244" t="s">
        <v>81</v>
      </c>
      <c r="AV625" s="14" t="s">
        <v>81</v>
      </c>
      <c r="AW625" s="14" t="s">
        <v>33</v>
      </c>
      <c r="AX625" s="14" t="s">
        <v>71</v>
      </c>
      <c r="AY625" s="244" t="s">
        <v>135</v>
      </c>
    </row>
    <row r="626" s="14" customFormat="1">
      <c r="A626" s="14"/>
      <c r="B626" s="234"/>
      <c r="C626" s="235"/>
      <c r="D626" s="225" t="s">
        <v>147</v>
      </c>
      <c r="E626" s="236" t="s">
        <v>19</v>
      </c>
      <c r="F626" s="237" t="s">
        <v>200</v>
      </c>
      <c r="G626" s="235"/>
      <c r="H626" s="238">
        <v>66.129999999999995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4" t="s">
        <v>147</v>
      </c>
      <c r="AU626" s="244" t="s">
        <v>81</v>
      </c>
      <c r="AV626" s="14" t="s">
        <v>81</v>
      </c>
      <c r="AW626" s="14" t="s">
        <v>33</v>
      </c>
      <c r="AX626" s="14" t="s">
        <v>71</v>
      </c>
      <c r="AY626" s="244" t="s">
        <v>135</v>
      </c>
    </row>
    <row r="627" s="15" customFormat="1">
      <c r="A627" s="15"/>
      <c r="B627" s="245"/>
      <c r="C627" s="246"/>
      <c r="D627" s="225" t="s">
        <v>147</v>
      </c>
      <c r="E627" s="247" t="s">
        <v>19</v>
      </c>
      <c r="F627" s="248" t="s">
        <v>151</v>
      </c>
      <c r="G627" s="246"/>
      <c r="H627" s="249">
        <v>302.72199999999998</v>
      </c>
      <c r="I627" s="250"/>
      <c r="J627" s="246"/>
      <c r="K627" s="246"/>
      <c r="L627" s="251"/>
      <c r="M627" s="252"/>
      <c r="N627" s="253"/>
      <c r="O627" s="253"/>
      <c r="P627" s="253"/>
      <c r="Q627" s="253"/>
      <c r="R627" s="253"/>
      <c r="S627" s="253"/>
      <c r="T627" s="254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55" t="s">
        <v>147</v>
      </c>
      <c r="AU627" s="255" t="s">
        <v>81</v>
      </c>
      <c r="AV627" s="15" t="s">
        <v>143</v>
      </c>
      <c r="AW627" s="15" t="s">
        <v>33</v>
      </c>
      <c r="AX627" s="15" t="s">
        <v>79</v>
      </c>
      <c r="AY627" s="255" t="s">
        <v>135</v>
      </c>
    </row>
    <row r="628" s="2" customFormat="1" ht="16.5" customHeight="1">
      <c r="A628" s="39"/>
      <c r="B628" s="40"/>
      <c r="C628" s="205" t="s">
        <v>930</v>
      </c>
      <c r="D628" s="205" t="s">
        <v>138</v>
      </c>
      <c r="E628" s="206" t="s">
        <v>931</v>
      </c>
      <c r="F628" s="207" t="s">
        <v>932</v>
      </c>
      <c r="G628" s="208" t="s">
        <v>141</v>
      </c>
      <c r="H628" s="209">
        <v>302.72199999999998</v>
      </c>
      <c r="I628" s="210"/>
      <c r="J628" s="211">
        <f>ROUND(I628*H628,2)</f>
        <v>0</v>
      </c>
      <c r="K628" s="207" t="s">
        <v>142</v>
      </c>
      <c r="L628" s="45"/>
      <c r="M628" s="212" t="s">
        <v>19</v>
      </c>
      <c r="N628" s="213" t="s">
        <v>42</v>
      </c>
      <c r="O628" s="85"/>
      <c r="P628" s="214">
        <f>O628*H628</f>
        <v>0</v>
      </c>
      <c r="Q628" s="214">
        <v>0.00020000000000000001</v>
      </c>
      <c r="R628" s="214">
        <f>Q628*H628</f>
        <v>0.060544399999999998</v>
      </c>
      <c r="S628" s="214">
        <v>0</v>
      </c>
      <c r="T628" s="215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6" t="s">
        <v>234</v>
      </c>
      <c r="AT628" s="216" t="s">
        <v>138</v>
      </c>
      <c r="AU628" s="216" t="s">
        <v>81</v>
      </c>
      <c r="AY628" s="18" t="s">
        <v>135</v>
      </c>
      <c r="BE628" s="217">
        <f>IF(N628="základní",J628,0)</f>
        <v>0</v>
      </c>
      <c r="BF628" s="217">
        <f>IF(N628="snížená",J628,0)</f>
        <v>0</v>
      </c>
      <c r="BG628" s="217">
        <f>IF(N628="zákl. přenesená",J628,0)</f>
        <v>0</v>
      </c>
      <c r="BH628" s="217">
        <f>IF(N628="sníž. přenesená",J628,0)</f>
        <v>0</v>
      </c>
      <c r="BI628" s="217">
        <f>IF(N628="nulová",J628,0)</f>
        <v>0</v>
      </c>
      <c r="BJ628" s="18" t="s">
        <v>79</v>
      </c>
      <c r="BK628" s="217">
        <f>ROUND(I628*H628,2)</f>
        <v>0</v>
      </c>
      <c r="BL628" s="18" t="s">
        <v>234</v>
      </c>
      <c r="BM628" s="216" t="s">
        <v>933</v>
      </c>
    </row>
    <row r="629" s="2" customFormat="1">
      <c r="A629" s="39"/>
      <c r="B629" s="40"/>
      <c r="C629" s="41"/>
      <c r="D629" s="218" t="s">
        <v>145</v>
      </c>
      <c r="E629" s="41"/>
      <c r="F629" s="219" t="s">
        <v>934</v>
      </c>
      <c r="G629" s="41"/>
      <c r="H629" s="41"/>
      <c r="I629" s="220"/>
      <c r="J629" s="41"/>
      <c r="K629" s="41"/>
      <c r="L629" s="45"/>
      <c r="M629" s="221"/>
      <c r="N629" s="222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145</v>
      </c>
      <c r="AU629" s="18" t="s">
        <v>81</v>
      </c>
    </row>
    <row r="630" s="13" customFormat="1">
      <c r="A630" s="13"/>
      <c r="B630" s="223"/>
      <c r="C630" s="224"/>
      <c r="D630" s="225" t="s">
        <v>147</v>
      </c>
      <c r="E630" s="226" t="s">
        <v>19</v>
      </c>
      <c r="F630" s="227" t="s">
        <v>148</v>
      </c>
      <c r="G630" s="224"/>
      <c r="H630" s="226" t="s">
        <v>19</v>
      </c>
      <c r="I630" s="228"/>
      <c r="J630" s="224"/>
      <c r="K630" s="224"/>
      <c r="L630" s="229"/>
      <c r="M630" s="230"/>
      <c r="N630" s="231"/>
      <c r="O630" s="231"/>
      <c r="P630" s="231"/>
      <c r="Q630" s="231"/>
      <c r="R630" s="231"/>
      <c r="S630" s="231"/>
      <c r="T630" s="23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3" t="s">
        <v>147</v>
      </c>
      <c r="AU630" s="233" t="s">
        <v>81</v>
      </c>
      <c r="AV630" s="13" t="s">
        <v>79</v>
      </c>
      <c r="AW630" s="13" t="s">
        <v>33</v>
      </c>
      <c r="AX630" s="13" t="s">
        <v>71</v>
      </c>
      <c r="AY630" s="233" t="s">
        <v>135</v>
      </c>
    </row>
    <row r="631" s="14" customFormat="1">
      <c r="A631" s="14"/>
      <c r="B631" s="234"/>
      <c r="C631" s="235"/>
      <c r="D631" s="225" t="s">
        <v>147</v>
      </c>
      <c r="E631" s="236" t="s">
        <v>19</v>
      </c>
      <c r="F631" s="237" t="s">
        <v>216</v>
      </c>
      <c r="G631" s="235"/>
      <c r="H631" s="238">
        <v>248.55600000000001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4" t="s">
        <v>147</v>
      </c>
      <c r="AU631" s="244" t="s">
        <v>81</v>
      </c>
      <c r="AV631" s="14" t="s">
        <v>81</v>
      </c>
      <c r="AW631" s="14" t="s">
        <v>33</v>
      </c>
      <c r="AX631" s="14" t="s">
        <v>71</v>
      </c>
      <c r="AY631" s="244" t="s">
        <v>135</v>
      </c>
    </row>
    <row r="632" s="14" customFormat="1">
      <c r="A632" s="14"/>
      <c r="B632" s="234"/>
      <c r="C632" s="235"/>
      <c r="D632" s="225" t="s">
        <v>147</v>
      </c>
      <c r="E632" s="236" t="s">
        <v>19</v>
      </c>
      <c r="F632" s="237" t="s">
        <v>217</v>
      </c>
      <c r="G632" s="235"/>
      <c r="H632" s="238">
        <v>-21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4" t="s">
        <v>147</v>
      </c>
      <c r="AU632" s="244" t="s">
        <v>81</v>
      </c>
      <c r="AV632" s="14" t="s">
        <v>81</v>
      </c>
      <c r="AW632" s="14" t="s">
        <v>33</v>
      </c>
      <c r="AX632" s="14" t="s">
        <v>71</v>
      </c>
      <c r="AY632" s="244" t="s">
        <v>135</v>
      </c>
    </row>
    <row r="633" s="14" customFormat="1">
      <c r="A633" s="14"/>
      <c r="B633" s="234"/>
      <c r="C633" s="235"/>
      <c r="D633" s="225" t="s">
        <v>147</v>
      </c>
      <c r="E633" s="236" t="s">
        <v>19</v>
      </c>
      <c r="F633" s="237" t="s">
        <v>218</v>
      </c>
      <c r="G633" s="235"/>
      <c r="H633" s="238">
        <v>9.0359999999999996</v>
      </c>
      <c r="I633" s="239"/>
      <c r="J633" s="235"/>
      <c r="K633" s="235"/>
      <c r="L633" s="240"/>
      <c r="M633" s="241"/>
      <c r="N633" s="242"/>
      <c r="O633" s="242"/>
      <c r="P633" s="242"/>
      <c r="Q633" s="242"/>
      <c r="R633" s="242"/>
      <c r="S633" s="242"/>
      <c r="T633" s="24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4" t="s">
        <v>147</v>
      </c>
      <c r="AU633" s="244" t="s">
        <v>81</v>
      </c>
      <c r="AV633" s="14" t="s">
        <v>81</v>
      </c>
      <c r="AW633" s="14" t="s">
        <v>33</v>
      </c>
      <c r="AX633" s="14" t="s">
        <v>71</v>
      </c>
      <c r="AY633" s="244" t="s">
        <v>135</v>
      </c>
    </row>
    <row r="634" s="14" customFormat="1">
      <c r="A634" s="14"/>
      <c r="B634" s="234"/>
      <c r="C634" s="235"/>
      <c r="D634" s="225" t="s">
        <v>147</v>
      </c>
      <c r="E634" s="236" t="s">
        <v>19</v>
      </c>
      <c r="F634" s="237" t="s">
        <v>200</v>
      </c>
      <c r="G634" s="235"/>
      <c r="H634" s="238">
        <v>66.129999999999995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4" t="s">
        <v>147</v>
      </c>
      <c r="AU634" s="244" t="s">
        <v>81</v>
      </c>
      <c r="AV634" s="14" t="s">
        <v>81</v>
      </c>
      <c r="AW634" s="14" t="s">
        <v>33</v>
      </c>
      <c r="AX634" s="14" t="s">
        <v>71</v>
      </c>
      <c r="AY634" s="244" t="s">
        <v>135</v>
      </c>
    </row>
    <row r="635" s="15" customFormat="1">
      <c r="A635" s="15"/>
      <c r="B635" s="245"/>
      <c r="C635" s="246"/>
      <c r="D635" s="225" t="s">
        <v>147</v>
      </c>
      <c r="E635" s="247" t="s">
        <v>19</v>
      </c>
      <c r="F635" s="248" t="s">
        <v>151</v>
      </c>
      <c r="G635" s="246"/>
      <c r="H635" s="249">
        <v>302.72199999999998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55" t="s">
        <v>147</v>
      </c>
      <c r="AU635" s="255" t="s">
        <v>81</v>
      </c>
      <c r="AV635" s="15" t="s">
        <v>143</v>
      </c>
      <c r="AW635" s="15" t="s">
        <v>33</v>
      </c>
      <c r="AX635" s="15" t="s">
        <v>79</v>
      </c>
      <c r="AY635" s="255" t="s">
        <v>135</v>
      </c>
    </row>
    <row r="636" s="2" customFormat="1" ht="24.15" customHeight="1">
      <c r="A636" s="39"/>
      <c r="B636" s="40"/>
      <c r="C636" s="205" t="s">
        <v>935</v>
      </c>
      <c r="D636" s="205" t="s">
        <v>138</v>
      </c>
      <c r="E636" s="206" t="s">
        <v>936</v>
      </c>
      <c r="F636" s="207" t="s">
        <v>937</v>
      </c>
      <c r="G636" s="208" t="s">
        <v>141</v>
      </c>
      <c r="H636" s="209">
        <v>302.72199999999998</v>
      </c>
      <c r="I636" s="210"/>
      <c r="J636" s="211">
        <f>ROUND(I636*H636,2)</f>
        <v>0</v>
      </c>
      <c r="K636" s="207" t="s">
        <v>142</v>
      </c>
      <c r="L636" s="45"/>
      <c r="M636" s="212" t="s">
        <v>19</v>
      </c>
      <c r="N636" s="213" t="s">
        <v>42</v>
      </c>
      <c r="O636" s="85"/>
      <c r="P636" s="214">
        <f>O636*H636</f>
        <v>0</v>
      </c>
      <c r="Q636" s="214">
        <v>0.00025999999999999998</v>
      </c>
      <c r="R636" s="214">
        <f>Q636*H636</f>
        <v>0.078707719999999981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234</v>
      </c>
      <c r="AT636" s="216" t="s">
        <v>138</v>
      </c>
      <c r="AU636" s="216" t="s">
        <v>81</v>
      </c>
      <c r="AY636" s="18" t="s">
        <v>135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79</v>
      </c>
      <c r="BK636" s="217">
        <f>ROUND(I636*H636,2)</f>
        <v>0</v>
      </c>
      <c r="BL636" s="18" t="s">
        <v>234</v>
      </c>
      <c r="BM636" s="216" t="s">
        <v>938</v>
      </c>
    </row>
    <row r="637" s="2" customFormat="1">
      <c r="A637" s="39"/>
      <c r="B637" s="40"/>
      <c r="C637" s="41"/>
      <c r="D637" s="218" t="s">
        <v>145</v>
      </c>
      <c r="E637" s="41"/>
      <c r="F637" s="219" t="s">
        <v>939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145</v>
      </c>
      <c r="AU637" s="18" t="s">
        <v>81</v>
      </c>
    </row>
    <row r="638" s="13" customFormat="1">
      <c r="A638" s="13"/>
      <c r="B638" s="223"/>
      <c r="C638" s="224"/>
      <c r="D638" s="225" t="s">
        <v>147</v>
      </c>
      <c r="E638" s="226" t="s">
        <v>19</v>
      </c>
      <c r="F638" s="227" t="s">
        <v>148</v>
      </c>
      <c r="G638" s="224"/>
      <c r="H638" s="226" t="s">
        <v>19</v>
      </c>
      <c r="I638" s="228"/>
      <c r="J638" s="224"/>
      <c r="K638" s="224"/>
      <c r="L638" s="229"/>
      <c r="M638" s="230"/>
      <c r="N638" s="231"/>
      <c r="O638" s="231"/>
      <c r="P638" s="231"/>
      <c r="Q638" s="231"/>
      <c r="R638" s="231"/>
      <c r="S638" s="231"/>
      <c r="T638" s="23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3" t="s">
        <v>147</v>
      </c>
      <c r="AU638" s="233" t="s">
        <v>81</v>
      </c>
      <c r="AV638" s="13" t="s">
        <v>79</v>
      </c>
      <c r="AW638" s="13" t="s">
        <v>33</v>
      </c>
      <c r="AX638" s="13" t="s">
        <v>71</v>
      </c>
      <c r="AY638" s="233" t="s">
        <v>135</v>
      </c>
    </row>
    <row r="639" s="14" customFormat="1">
      <c r="A639" s="14"/>
      <c r="B639" s="234"/>
      <c r="C639" s="235"/>
      <c r="D639" s="225" t="s">
        <v>147</v>
      </c>
      <c r="E639" s="236" t="s">
        <v>19</v>
      </c>
      <c r="F639" s="237" t="s">
        <v>216</v>
      </c>
      <c r="G639" s="235"/>
      <c r="H639" s="238">
        <v>248.55600000000001</v>
      </c>
      <c r="I639" s="239"/>
      <c r="J639" s="235"/>
      <c r="K639" s="235"/>
      <c r="L639" s="240"/>
      <c r="M639" s="241"/>
      <c r="N639" s="242"/>
      <c r="O639" s="242"/>
      <c r="P639" s="242"/>
      <c r="Q639" s="242"/>
      <c r="R639" s="242"/>
      <c r="S639" s="242"/>
      <c r="T639" s="24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4" t="s">
        <v>147</v>
      </c>
      <c r="AU639" s="244" t="s">
        <v>81</v>
      </c>
      <c r="AV639" s="14" t="s">
        <v>81</v>
      </c>
      <c r="AW639" s="14" t="s">
        <v>33</v>
      </c>
      <c r="AX639" s="14" t="s">
        <v>71</v>
      </c>
      <c r="AY639" s="244" t="s">
        <v>135</v>
      </c>
    </row>
    <row r="640" s="14" customFormat="1">
      <c r="A640" s="14"/>
      <c r="B640" s="234"/>
      <c r="C640" s="235"/>
      <c r="D640" s="225" t="s">
        <v>147</v>
      </c>
      <c r="E640" s="236" t="s">
        <v>19</v>
      </c>
      <c r="F640" s="237" t="s">
        <v>217</v>
      </c>
      <c r="G640" s="235"/>
      <c r="H640" s="238">
        <v>-21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4" t="s">
        <v>147</v>
      </c>
      <c r="AU640" s="244" t="s">
        <v>81</v>
      </c>
      <c r="AV640" s="14" t="s">
        <v>81</v>
      </c>
      <c r="AW640" s="14" t="s">
        <v>33</v>
      </c>
      <c r="AX640" s="14" t="s">
        <v>71</v>
      </c>
      <c r="AY640" s="244" t="s">
        <v>135</v>
      </c>
    </row>
    <row r="641" s="14" customFormat="1">
      <c r="A641" s="14"/>
      <c r="B641" s="234"/>
      <c r="C641" s="235"/>
      <c r="D641" s="225" t="s">
        <v>147</v>
      </c>
      <c r="E641" s="236" t="s">
        <v>19</v>
      </c>
      <c r="F641" s="237" t="s">
        <v>218</v>
      </c>
      <c r="G641" s="235"/>
      <c r="H641" s="238">
        <v>9.0359999999999996</v>
      </c>
      <c r="I641" s="239"/>
      <c r="J641" s="235"/>
      <c r="K641" s="235"/>
      <c r="L641" s="240"/>
      <c r="M641" s="241"/>
      <c r="N641" s="242"/>
      <c r="O641" s="242"/>
      <c r="P641" s="242"/>
      <c r="Q641" s="242"/>
      <c r="R641" s="242"/>
      <c r="S641" s="242"/>
      <c r="T641" s="24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4" t="s">
        <v>147</v>
      </c>
      <c r="AU641" s="244" t="s">
        <v>81</v>
      </c>
      <c r="AV641" s="14" t="s">
        <v>81</v>
      </c>
      <c r="AW641" s="14" t="s">
        <v>33</v>
      </c>
      <c r="AX641" s="14" t="s">
        <v>71</v>
      </c>
      <c r="AY641" s="244" t="s">
        <v>135</v>
      </c>
    </row>
    <row r="642" s="14" customFormat="1">
      <c r="A642" s="14"/>
      <c r="B642" s="234"/>
      <c r="C642" s="235"/>
      <c r="D642" s="225" t="s">
        <v>147</v>
      </c>
      <c r="E642" s="236" t="s">
        <v>19</v>
      </c>
      <c r="F642" s="237" t="s">
        <v>200</v>
      </c>
      <c r="G642" s="235"/>
      <c r="H642" s="238">
        <v>66.129999999999995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4" t="s">
        <v>147</v>
      </c>
      <c r="AU642" s="244" t="s">
        <v>81</v>
      </c>
      <c r="AV642" s="14" t="s">
        <v>81</v>
      </c>
      <c r="AW642" s="14" t="s">
        <v>33</v>
      </c>
      <c r="AX642" s="14" t="s">
        <v>71</v>
      </c>
      <c r="AY642" s="244" t="s">
        <v>135</v>
      </c>
    </row>
    <row r="643" s="15" customFormat="1">
      <c r="A643" s="15"/>
      <c r="B643" s="245"/>
      <c r="C643" s="246"/>
      <c r="D643" s="225" t="s">
        <v>147</v>
      </c>
      <c r="E643" s="247" t="s">
        <v>19</v>
      </c>
      <c r="F643" s="248" t="s">
        <v>151</v>
      </c>
      <c r="G643" s="246"/>
      <c r="H643" s="249">
        <v>302.72199999999998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55" t="s">
        <v>147</v>
      </c>
      <c r="AU643" s="255" t="s">
        <v>81</v>
      </c>
      <c r="AV643" s="15" t="s">
        <v>143</v>
      </c>
      <c r="AW643" s="15" t="s">
        <v>33</v>
      </c>
      <c r="AX643" s="15" t="s">
        <v>79</v>
      </c>
      <c r="AY643" s="255" t="s">
        <v>135</v>
      </c>
    </row>
    <row r="644" s="2" customFormat="1" ht="24.15" customHeight="1">
      <c r="A644" s="39"/>
      <c r="B644" s="40"/>
      <c r="C644" s="205" t="s">
        <v>940</v>
      </c>
      <c r="D644" s="205" t="s">
        <v>138</v>
      </c>
      <c r="E644" s="206" t="s">
        <v>941</v>
      </c>
      <c r="F644" s="207" t="s">
        <v>942</v>
      </c>
      <c r="G644" s="208" t="s">
        <v>141</v>
      </c>
      <c r="H644" s="209">
        <v>302.72199999999998</v>
      </c>
      <c r="I644" s="210"/>
      <c r="J644" s="211">
        <f>ROUND(I644*H644,2)</f>
        <v>0</v>
      </c>
      <c r="K644" s="207" t="s">
        <v>142</v>
      </c>
      <c r="L644" s="45"/>
      <c r="M644" s="212" t="s">
        <v>19</v>
      </c>
      <c r="N644" s="213" t="s">
        <v>42</v>
      </c>
      <c r="O644" s="85"/>
      <c r="P644" s="214">
        <f>O644*H644</f>
        <v>0</v>
      </c>
      <c r="Q644" s="214">
        <v>2.0000000000000002E-05</v>
      </c>
      <c r="R644" s="214">
        <f>Q644*H644</f>
        <v>0.0060544400000000003</v>
      </c>
      <c r="S644" s="214">
        <v>0</v>
      </c>
      <c r="T644" s="21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16" t="s">
        <v>234</v>
      </c>
      <c r="AT644" s="216" t="s">
        <v>138</v>
      </c>
      <c r="AU644" s="216" t="s">
        <v>81</v>
      </c>
      <c r="AY644" s="18" t="s">
        <v>135</v>
      </c>
      <c r="BE644" s="217">
        <f>IF(N644="základní",J644,0)</f>
        <v>0</v>
      </c>
      <c r="BF644" s="217">
        <f>IF(N644="snížená",J644,0)</f>
        <v>0</v>
      </c>
      <c r="BG644" s="217">
        <f>IF(N644="zákl. přenesená",J644,0)</f>
        <v>0</v>
      </c>
      <c r="BH644" s="217">
        <f>IF(N644="sníž. přenesená",J644,0)</f>
        <v>0</v>
      </c>
      <c r="BI644" s="217">
        <f>IF(N644="nulová",J644,0)</f>
        <v>0</v>
      </c>
      <c r="BJ644" s="18" t="s">
        <v>79</v>
      </c>
      <c r="BK644" s="217">
        <f>ROUND(I644*H644,2)</f>
        <v>0</v>
      </c>
      <c r="BL644" s="18" t="s">
        <v>234</v>
      </c>
      <c r="BM644" s="216" t="s">
        <v>943</v>
      </c>
    </row>
    <row r="645" s="2" customFormat="1">
      <c r="A645" s="39"/>
      <c r="B645" s="40"/>
      <c r="C645" s="41"/>
      <c r="D645" s="218" t="s">
        <v>145</v>
      </c>
      <c r="E645" s="41"/>
      <c r="F645" s="219" t="s">
        <v>944</v>
      </c>
      <c r="G645" s="41"/>
      <c r="H645" s="41"/>
      <c r="I645" s="220"/>
      <c r="J645" s="41"/>
      <c r="K645" s="41"/>
      <c r="L645" s="45"/>
      <c r="M645" s="221"/>
      <c r="N645" s="222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145</v>
      </c>
      <c r="AU645" s="18" t="s">
        <v>81</v>
      </c>
    </row>
    <row r="646" s="13" customFormat="1">
      <c r="A646" s="13"/>
      <c r="B646" s="223"/>
      <c r="C646" s="224"/>
      <c r="D646" s="225" t="s">
        <v>147</v>
      </c>
      <c r="E646" s="226" t="s">
        <v>19</v>
      </c>
      <c r="F646" s="227" t="s">
        <v>148</v>
      </c>
      <c r="G646" s="224"/>
      <c r="H646" s="226" t="s">
        <v>19</v>
      </c>
      <c r="I646" s="228"/>
      <c r="J646" s="224"/>
      <c r="K646" s="224"/>
      <c r="L646" s="229"/>
      <c r="M646" s="230"/>
      <c r="N646" s="231"/>
      <c r="O646" s="231"/>
      <c r="P646" s="231"/>
      <c r="Q646" s="231"/>
      <c r="R646" s="231"/>
      <c r="S646" s="231"/>
      <c r="T646" s="23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3" t="s">
        <v>147</v>
      </c>
      <c r="AU646" s="233" t="s">
        <v>81</v>
      </c>
      <c r="AV646" s="13" t="s">
        <v>79</v>
      </c>
      <c r="AW646" s="13" t="s">
        <v>33</v>
      </c>
      <c r="AX646" s="13" t="s">
        <v>71</v>
      </c>
      <c r="AY646" s="233" t="s">
        <v>135</v>
      </c>
    </row>
    <row r="647" s="14" customFormat="1">
      <c r="A647" s="14"/>
      <c r="B647" s="234"/>
      <c r="C647" s="235"/>
      <c r="D647" s="225" t="s">
        <v>147</v>
      </c>
      <c r="E647" s="236" t="s">
        <v>19</v>
      </c>
      <c r="F647" s="237" t="s">
        <v>216</v>
      </c>
      <c r="G647" s="235"/>
      <c r="H647" s="238">
        <v>248.55600000000001</v>
      </c>
      <c r="I647" s="239"/>
      <c r="J647" s="235"/>
      <c r="K647" s="235"/>
      <c r="L647" s="240"/>
      <c r="M647" s="241"/>
      <c r="N647" s="242"/>
      <c r="O647" s="242"/>
      <c r="P647" s="242"/>
      <c r="Q647" s="242"/>
      <c r="R647" s="242"/>
      <c r="S647" s="242"/>
      <c r="T647" s="24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4" t="s">
        <v>147</v>
      </c>
      <c r="AU647" s="244" t="s">
        <v>81</v>
      </c>
      <c r="AV647" s="14" t="s">
        <v>81</v>
      </c>
      <c r="AW647" s="14" t="s">
        <v>33</v>
      </c>
      <c r="AX647" s="14" t="s">
        <v>71</v>
      </c>
      <c r="AY647" s="244" t="s">
        <v>135</v>
      </c>
    </row>
    <row r="648" s="14" customFormat="1">
      <c r="A648" s="14"/>
      <c r="B648" s="234"/>
      <c r="C648" s="235"/>
      <c r="D648" s="225" t="s">
        <v>147</v>
      </c>
      <c r="E648" s="236" t="s">
        <v>19</v>
      </c>
      <c r="F648" s="237" t="s">
        <v>217</v>
      </c>
      <c r="G648" s="235"/>
      <c r="H648" s="238">
        <v>-21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4" t="s">
        <v>147</v>
      </c>
      <c r="AU648" s="244" t="s">
        <v>81</v>
      </c>
      <c r="AV648" s="14" t="s">
        <v>81</v>
      </c>
      <c r="AW648" s="14" t="s">
        <v>33</v>
      </c>
      <c r="AX648" s="14" t="s">
        <v>71</v>
      </c>
      <c r="AY648" s="244" t="s">
        <v>135</v>
      </c>
    </row>
    <row r="649" s="14" customFormat="1">
      <c r="A649" s="14"/>
      <c r="B649" s="234"/>
      <c r="C649" s="235"/>
      <c r="D649" s="225" t="s">
        <v>147</v>
      </c>
      <c r="E649" s="236" t="s">
        <v>19</v>
      </c>
      <c r="F649" s="237" t="s">
        <v>218</v>
      </c>
      <c r="G649" s="235"/>
      <c r="H649" s="238">
        <v>9.0359999999999996</v>
      </c>
      <c r="I649" s="239"/>
      <c r="J649" s="235"/>
      <c r="K649" s="235"/>
      <c r="L649" s="240"/>
      <c r="M649" s="241"/>
      <c r="N649" s="242"/>
      <c r="O649" s="242"/>
      <c r="P649" s="242"/>
      <c r="Q649" s="242"/>
      <c r="R649" s="242"/>
      <c r="S649" s="242"/>
      <c r="T649" s="24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4" t="s">
        <v>147</v>
      </c>
      <c r="AU649" s="244" t="s">
        <v>81</v>
      </c>
      <c r="AV649" s="14" t="s">
        <v>81</v>
      </c>
      <c r="AW649" s="14" t="s">
        <v>33</v>
      </c>
      <c r="AX649" s="14" t="s">
        <v>71</v>
      </c>
      <c r="AY649" s="244" t="s">
        <v>135</v>
      </c>
    </row>
    <row r="650" s="14" customFormat="1">
      <c r="A650" s="14"/>
      <c r="B650" s="234"/>
      <c r="C650" s="235"/>
      <c r="D650" s="225" t="s">
        <v>147</v>
      </c>
      <c r="E650" s="236" t="s">
        <v>19</v>
      </c>
      <c r="F650" s="237" t="s">
        <v>200</v>
      </c>
      <c r="G650" s="235"/>
      <c r="H650" s="238">
        <v>66.129999999999995</v>
      </c>
      <c r="I650" s="239"/>
      <c r="J650" s="235"/>
      <c r="K650" s="235"/>
      <c r="L650" s="240"/>
      <c r="M650" s="241"/>
      <c r="N650" s="242"/>
      <c r="O650" s="242"/>
      <c r="P650" s="242"/>
      <c r="Q650" s="242"/>
      <c r="R650" s="242"/>
      <c r="S650" s="242"/>
      <c r="T650" s="24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4" t="s">
        <v>147</v>
      </c>
      <c r="AU650" s="244" t="s">
        <v>81</v>
      </c>
      <c r="AV650" s="14" t="s">
        <v>81</v>
      </c>
      <c r="AW650" s="14" t="s">
        <v>33</v>
      </c>
      <c r="AX650" s="14" t="s">
        <v>71</v>
      </c>
      <c r="AY650" s="244" t="s">
        <v>135</v>
      </c>
    </row>
    <row r="651" s="15" customFormat="1">
      <c r="A651" s="15"/>
      <c r="B651" s="245"/>
      <c r="C651" s="246"/>
      <c r="D651" s="225" t="s">
        <v>147</v>
      </c>
      <c r="E651" s="247" t="s">
        <v>19</v>
      </c>
      <c r="F651" s="248" t="s">
        <v>151</v>
      </c>
      <c r="G651" s="246"/>
      <c r="H651" s="249">
        <v>302.72199999999998</v>
      </c>
      <c r="I651" s="250"/>
      <c r="J651" s="246"/>
      <c r="K651" s="246"/>
      <c r="L651" s="251"/>
      <c r="M651" s="252"/>
      <c r="N651" s="253"/>
      <c r="O651" s="253"/>
      <c r="P651" s="253"/>
      <c r="Q651" s="253"/>
      <c r="R651" s="253"/>
      <c r="S651" s="253"/>
      <c r="T651" s="254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5" t="s">
        <v>147</v>
      </c>
      <c r="AU651" s="255" t="s">
        <v>81</v>
      </c>
      <c r="AV651" s="15" t="s">
        <v>143</v>
      </c>
      <c r="AW651" s="15" t="s">
        <v>33</v>
      </c>
      <c r="AX651" s="15" t="s">
        <v>79</v>
      </c>
      <c r="AY651" s="255" t="s">
        <v>135</v>
      </c>
    </row>
    <row r="652" s="2" customFormat="1" ht="16.5" customHeight="1">
      <c r="A652" s="39"/>
      <c r="B652" s="40"/>
      <c r="C652" s="205" t="s">
        <v>945</v>
      </c>
      <c r="D652" s="205" t="s">
        <v>138</v>
      </c>
      <c r="E652" s="206" t="s">
        <v>946</v>
      </c>
      <c r="F652" s="207" t="s">
        <v>947</v>
      </c>
      <c r="G652" s="208" t="s">
        <v>141</v>
      </c>
      <c r="H652" s="209">
        <v>98.629999999999995</v>
      </c>
      <c r="I652" s="210"/>
      <c r="J652" s="211">
        <f>ROUND(I652*H652,2)</f>
        <v>0</v>
      </c>
      <c r="K652" s="207" t="s">
        <v>142</v>
      </c>
      <c r="L652" s="45"/>
      <c r="M652" s="212" t="s">
        <v>19</v>
      </c>
      <c r="N652" s="213" t="s">
        <v>42</v>
      </c>
      <c r="O652" s="85"/>
      <c r="P652" s="214">
        <f>O652*H652</f>
        <v>0</v>
      </c>
      <c r="Q652" s="214">
        <v>2.0000000000000002E-05</v>
      </c>
      <c r="R652" s="214">
        <f>Q652*H652</f>
        <v>0.0019726000000000001</v>
      </c>
      <c r="S652" s="214">
        <v>0</v>
      </c>
      <c r="T652" s="215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6" t="s">
        <v>234</v>
      </c>
      <c r="AT652" s="216" t="s">
        <v>138</v>
      </c>
      <c r="AU652" s="216" t="s">
        <v>81</v>
      </c>
      <c r="AY652" s="18" t="s">
        <v>135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8" t="s">
        <v>79</v>
      </c>
      <c r="BK652" s="217">
        <f>ROUND(I652*H652,2)</f>
        <v>0</v>
      </c>
      <c r="BL652" s="18" t="s">
        <v>234</v>
      </c>
      <c r="BM652" s="216" t="s">
        <v>948</v>
      </c>
    </row>
    <row r="653" s="2" customFormat="1">
      <c r="A653" s="39"/>
      <c r="B653" s="40"/>
      <c r="C653" s="41"/>
      <c r="D653" s="218" t="s">
        <v>145</v>
      </c>
      <c r="E653" s="41"/>
      <c r="F653" s="219" t="s">
        <v>949</v>
      </c>
      <c r="G653" s="41"/>
      <c r="H653" s="41"/>
      <c r="I653" s="220"/>
      <c r="J653" s="41"/>
      <c r="K653" s="41"/>
      <c r="L653" s="45"/>
      <c r="M653" s="221"/>
      <c r="N653" s="222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145</v>
      </c>
      <c r="AU653" s="18" t="s">
        <v>81</v>
      </c>
    </row>
    <row r="654" s="13" customFormat="1">
      <c r="A654" s="13"/>
      <c r="B654" s="223"/>
      <c r="C654" s="224"/>
      <c r="D654" s="225" t="s">
        <v>147</v>
      </c>
      <c r="E654" s="226" t="s">
        <v>19</v>
      </c>
      <c r="F654" s="227" t="s">
        <v>148</v>
      </c>
      <c r="G654" s="224"/>
      <c r="H654" s="226" t="s">
        <v>19</v>
      </c>
      <c r="I654" s="228"/>
      <c r="J654" s="224"/>
      <c r="K654" s="224"/>
      <c r="L654" s="229"/>
      <c r="M654" s="230"/>
      <c r="N654" s="231"/>
      <c r="O654" s="231"/>
      <c r="P654" s="231"/>
      <c r="Q654" s="231"/>
      <c r="R654" s="231"/>
      <c r="S654" s="231"/>
      <c r="T654" s="23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3" t="s">
        <v>147</v>
      </c>
      <c r="AU654" s="233" t="s">
        <v>81</v>
      </c>
      <c r="AV654" s="13" t="s">
        <v>79</v>
      </c>
      <c r="AW654" s="13" t="s">
        <v>33</v>
      </c>
      <c r="AX654" s="13" t="s">
        <v>71</v>
      </c>
      <c r="AY654" s="233" t="s">
        <v>135</v>
      </c>
    </row>
    <row r="655" s="14" customFormat="1">
      <c r="A655" s="14"/>
      <c r="B655" s="234"/>
      <c r="C655" s="235"/>
      <c r="D655" s="225" t="s">
        <v>147</v>
      </c>
      <c r="E655" s="236" t="s">
        <v>19</v>
      </c>
      <c r="F655" s="237" t="s">
        <v>950</v>
      </c>
      <c r="G655" s="235"/>
      <c r="H655" s="238">
        <v>98.629999999999995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4" t="s">
        <v>147</v>
      </c>
      <c r="AU655" s="244" t="s">
        <v>81</v>
      </c>
      <c r="AV655" s="14" t="s">
        <v>81</v>
      </c>
      <c r="AW655" s="14" t="s">
        <v>33</v>
      </c>
      <c r="AX655" s="14" t="s">
        <v>79</v>
      </c>
      <c r="AY655" s="244" t="s">
        <v>135</v>
      </c>
    </row>
    <row r="656" s="2" customFormat="1" ht="16.5" customHeight="1">
      <c r="A656" s="39"/>
      <c r="B656" s="40"/>
      <c r="C656" s="205" t="s">
        <v>951</v>
      </c>
      <c r="D656" s="205" t="s">
        <v>138</v>
      </c>
      <c r="E656" s="206" t="s">
        <v>952</v>
      </c>
      <c r="F656" s="207" t="s">
        <v>953</v>
      </c>
      <c r="G656" s="208" t="s">
        <v>141</v>
      </c>
      <c r="H656" s="209">
        <v>21.780000000000001</v>
      </c>
      <c r="I656" s="210"/>
      <c r="J656" s="211">
        <f>ROUND(I656*H656,2)</f>
        <v>0</v>
      </c>
      <c r="K656" s="207" t="s">
        <v>142</v>
      </c>
      <c r="L656" s="45"/>
      <c r="M656" s="212" t="s">
        <v>19</v>
      </c>
      <c r="N656" s="213" t="s">
        <v>42</v>
      </c>
      <c r="O656" s="85"/>
      <c r="P656" s="214">
        <f>O656*H656</f>
        <v>0</v>
      </c>
      <c r="Q656" s="214">
        <v>0.00020000000000000001</v>
      </c>
      <c r="R656" s="214">
        <f>Q656*H656</f>
        <v>0.0043560000000000005</v>
      </c>
      <c r="S656" s="214">
        <v>0</v>
      </c>
      <c r="T656" s="215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16" t="s">
        <v>234</v>
      </c>
      <c r="AT656" s="216" t="s">
        <v>138</v>
      </c>
      <c r="AU656" s="216" t="s">
        <v>81</v>
      </c>
      <c r="AY656" s="18" t="s">
        <v>135</v>
      </c>
      <c r="BE656" s="217">
        <f>IF(N656="základní",J656,0)</f>
        <v>0</v>
      </c>
      <c r="BF656" s="217">
        <f>IF(N656="snížená",J656,0)</f>
        <v>0</v>
      </c>
      <c r="BG656" s="217">
        <f>IF(N656="zákl. přenesená",J656,0)</f>
        <v>0</v>
      </c>
      <c r="BH656" s="217">
        <f>IF(N656="sníž. přenesená",J656,0)</f>
        <v>0</v>
      </c>
      <c r="BI656" s="217">
        <f>IF(N656="nulová",J656,0)</f>
        <v>0</v>
      </c>
      <c r="BJ656" s="18" t="s">
        <v>79</v>
      </c>
      <c r="BK656" s="217">
        <f>ROUND(I656*H656,2)</f>
        <v>0</v>
      </c>
      <c r="BL656" s="18" t="s">
        <v>234</v>
      </c>
      <c r="BM656" s="216" t="s">
        <v>954</v>
      </c>
    </row>
    <row r="657" s="2" customFormat="1">
      <c r="A657" s="39"/>
      <c r="B657" s="40"/>
      <c r="C657" s="41"/>
      <c r="D657" s="218" t="s">
        <v>145</v>
      </c>
      <c r="E657" s="41"/>
      <c r="F657" s="219" t="s">
        <v>955</v>
      </c>
      <c r="G657" s="41"/>
      <c r="H657" s="41"/>
      <c r="I657" s="220"/>
      <c r="J657" s="41"/>
      <c r="K657" s="41"/>
      <c r="L657" s="45"/>
      <c r="M657" s="221"/>
      <c r="N657" s="222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145</v>
      </c>
      <c r="AU657" s="18" t="s">
        <v>81</v>
      </c>
    </row>
    <row r="658" s="13" customFormat="1">
      <c r="A658" s="13"/>
      <c r="B658" s="223"/>
      <c r="C658" s="224"/>
      <c r="D658" s="225" t="s">
        <v>147</v>
      </c>
      <c r="E658" s="226" t="s">
        <v>19</v>
      </c>
      <c r="F658" s="227" t="s">
        <v>148</v>
      </c>
      <c r="G658" s="224"/>
      <c r="H658" s="226" t="s">
        <v>19</v>
      </c>
      <c r="I658" s="228"/>
      <c r="J658" s="224"/>
      <c r="K658" s="224"/>
      <c r="L658" s="229"/>
      <c r="M658" s="230"/>
      <c r="N658" s="231"/>
      <c r="O658" s="231"/>
      <c r="P658" s="231"/>
      <c r="Q658" s="231"/>
      <c r="R658" s="231"/>
      <c r="S658" s="231"/>
      <c r="T658" s="23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3" t="s">
        <v>147</v>
      </c>
      <c r="AU658" s="233" t="s">
        <v>81</v>
      </c>
      <c r="AV658" s="13" t="s">
        <v>79</v>
      </c>
      <c r="AW658" s="13" t="s">
        <v>33</v>
      </c>
      <c r="AX658" s="13" t="s">
        <v>71</v>
      </c>
      <c r="AY658" s="233" t="s">
        <v>135</v>
      </c>
    </row>
    <row r="659" s="14" customFormat="1">
      <c r="A659" s="14"/>
      <c r="B659" s="234"/>
      <c r="C659" s="235"/>
      <c r="D659" s="225" t="s">
        <v>147</v>
      </c>
      <c r="E659" s="236" t="s">
        <v>19</v>
      </c>
      <c r="F659" s="237" t="s">
        <v>956</v>
      </c>
      <c r="G659" s="235"/>
      <c r="H659" s="238">
        <v>21.780000000000001</v>
      </c>
      <c r="I659" s="239"/>
      <c r="J659" s="235"/>
      <c r="K659" s="235"/>
      <c r="L659" s="240"/>
      <c r="M659" s="266"/>
      <c r="N659" s="267"/>
      <c r="O659" s="267"/>
      <c r="P659" s="267"/>
      <c r="Q659" s="267"/>
      <c r="R659" s="267"/>
      <c r="S659" s="267"/>
      <c r="T659" s="268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4" t="s">
        <v>147</v>
      </c>
      <c r="AU659" s="244" t="s">
        <v>81</v>
      </c>
      <c r="AV659" s="14" t="s">
        <v>81</v>
      </c>
      <c r="AW659" s="14" t="s">
        <v>33</v>
      </c>
      <c r="AX659" s="14" t="s">
        <v>79</v>
      </c>
      <c r="AY659" s="244" t="s">
        <v>135</v>
      </c>
    </row>
    <row r="660" s="2" customFormat="1" ht="6.96" customHeight="1">
      <c r="A660" s="39"/>
      <c r="B660" s="60"/>
      <c r="C660" s="61"/>
      <c r="D660" s="61"/>
      <c r="E660" s="61"/>
      <c r="F660" s="61"/>
      <c r="G660" s="61"/>
      <c r="H660" s="61"/>
      <c r="I660" s="61"/>
      <c r="J660" s="61"/>
      <c r="K660" s="61"/>
      <c r="L660" s="45"/>
      <c r="M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</row>
  </sheetData>
  <sheetProtection sheet="1" autoFilter="0" formatColumns="0" formatRows="0" objects="1" scenarios="1" spinCount="100000" saltValue="0MvyOAtSFip0w3A9BEWxCrwTUgkYU6HPCMFGYYPa3F2FT+/sYK6O9Lz/9utaoVGAFVJDqmwoGCnWPdt+QyKxKw==" hashValue="RtrNCNfGaKMphLm8s5LQaP31g7SJujU72bjw3qSpGH4lRD43EEKVxi25b5MyXbRX3sNj+wvcTyF8UgWyt4uRbQ==" algorithmName="SHA-512" password="CC35"/>
  <autoFilter ref="C97:K659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2_01/311272211"/>
    <hyperlink ref="F108" r:id="rId2" display="https://podminky.urs.cz/item/CS_URS_2022_01/317234410"/>
    <hyperlink ref="F115" r:id="rId3" display="https://podminky.urs.cz/item/CS_URS_2022_01/342272225"/>
    <hyperlink ref="F119" r:id="rId4" display="https://podminky.urs.cz/item/CS_URS_2022_01/342272245"/>
    <hyperlink ref="F126" r:id="rId5" display="https://podminky.urs.cz/item/CS_URS_2022_01/430321313"/>
    <hyperlink ref="F130" r:id="rId6" display="https://podminky.urs.cz/item/CS_URS_2022_01/434351141"/>
    <hyperlink ref="F134" r:id="rId7" display="https://podminky.urs.cz/item/CS_URS_2022_01/434351142"/>
    <hyperlink ref="F139" r:id="rId8" display="https://podminky.urs.cz/item/CS_URS_2022_01/611131151"/>
    <hyperlink ref="F143" r:id="rId9" display="https://podminky.urs.cz/item/CS_URS_2022_01/611321141"/>
    <hyperlink ref="F147" r:id="rId10" display="https://podminky.urs.cz/item/CS_URS_2022_01/611321191"/>
    <hyperlink ref="F151" r:id="rId11" display="https://podminky.urs.cz/item/CS_URS_2022_01/612131151"/>
    <hyperlink ref="F158" r:id="rId12" display="https://podminky.urs.cz/item/CS_URS_2022_01/612321121"/>
    <hyperlink ref="F162" r:id="rId13" display="https://podminky.urs.cz/item/CS_URS_2022_01/612321141"/>
    <hyperlink ref="F169" r:id="rId14" display="https://podminky.urs.cz/item/CS_URS_2022_01/612321191"/>
    <hyperlink ref="F176" r:id="rId15" display="https://podminky.urs.cz/item/CS_URS_2022_01/619991011"/>
    <hyperlink ref="F180" r:id="rId16" display="https://podminky.urs.cz/item/CS_URS_2022_01/629991011"/>
    <hyperlink ref="F189" r:id="rId17" display="https://podminky.urs.cz/item/CS_URS_2022_01/632450124"/>
    <hyperlink ref="F193" r:id="rId18" display="https://podminky.urs.cz/item/CS_URS_2022_01/632481213"/>
    <hyperlink ref="F198" r:id="rId19" display="https://podminky.urs.cz/item/CS_URS_2022_01/949101111"/>
    <hyperlink ref="F202" r:id="rId20" display="https://podminky.urs.cz/item/CS_URS_2022_01/952901111"/>
    <hyperlink ref="F206" r:id="rId21" display="https://podminky.urs.cz/item/CS_URS_2022_01/953943212"/>
    <hyperlink ref="F212" r:id="rId22" display="https://podminky.urs.cz/item/CS_URS_2022_01/962031132"/>
    <hyperlink ref="F219" r:id="rId23" display="https://podminky.urs.cz/item/CS_URS_2022_01/962031133"/>
    <hyperlink ref="F226" r:id="rId24" display="https://podminky.urs.cz/item/CS_URS_2022_01/962032230"/>
    <hyperlink ref="F230" r:id="rId25" display="https://podminky.urs.cz/item/CS_URS_2022_01/965042131"/>
    <hyperlink ref="F234" r:id="rId26" display="https://podminky.urs.cz/item/CS_URS_2022_01/965046111"/>
    <hyperlink ref="F238" r:id="rId27" display="https://podminky.urs.cz/item/CS_URS_2022_01/965046119"/>
    <hyperlink ref="F243" r:id="rId28" display="https://podminky.urs.cz/item/CS_URS_2022_01/965082923"/>
    <hyperlink ref="F249" r:id="rId29" display="https://podminky.urs.cz/item/CS_URS_2022_01/968072455"/>
    <hyperlink ref="F256" r:id="rId30" display="https://podminky.urs.cz/item/CS_URS_2022_01/978011191"/>
    <hyperlink ref="F260" r:id="rId31" display="https://podminky.urs.cz/item/CS_URS_2022_01/978013191"/>
    <hyperlink ref="F270" r:id="rId32" display="https://podminky.urs.cz/item/CS_URS_2022_01/997013211"/>
    <hyperlink ref="F272" r:id="rId33" display="https://podminky.urs.cz/item/CS_URS_2022_01/997013501"/>
    <hyperlink ref="F274" r:id="rId34" display="https://podminky.urs.cz/item/CS_URS_2022_01/997013509"/>
    <hyperlink ref="F277" r:id="rId35" display="https://podminky.urs.cz/item/CS_URS_2022_01/997013631"/>
    <hyperlink ref="F280" r:id="rId36" display="https://podminky.urs.cz/item/CS_URS_2022_01/998018001"/>
    <hyperlink ref="F282" r:id="rId37" display="https://podminky.urs.cz/item/CS_URS_2022_01/998012118"/>
    <hyperlink ref="F284" r:id="rId38" display="https://podminky.urs.cz/item/CS_URS_2022_01/998012119"/>
    <hyperlink ref="F289" r:id="rId39" display="https://podminky.urs.cz/item/CS_URS_2022_01/713121111"/>
    <hyperlink ref="F295" r:id="rId40" display="https://podminky.urs.cz/item/CS_URS_2022_01/713121121"/>
    <hyperlink ref="F303" r:id="rId41" display="https://podminky.urs.cz/item/CS_URS_2022_01/998713101"/>
    <hyperlink ref="F305" r:id="rId42" display="https://podminky.urs.cz/item/CS_URS_2022_01/998713181"/>
    <hyperlink ref="F307" r:id="rId43" display="https://podminky.urs.cz/item/CS_URS_2022_01/998713194"/>
    <hyperlink ref="F309" r:id="rId44" display="https://podminky.urs.cz/item/CS_URS_2022_01/998713199"/>
    <hyperlink ref="F313" r:id="rId45" display="https://podminky.urs.cz/item/CS_URS_2022_01/751398821"/>
    <hyperlink ref="F318" r:id="rId46" display="https://podminky.urs.cz/item/CS_URS_2022_01/762083111"/>
    <hyperlink ref="F322" r:id="rId47" display="https://podminky.urs.cz/item/CS_URS_2022_01/762526110"/>
    <hyperlink ref="F329" r:id="rId48" display="https://podminky.urs.cz/item/CS_URS_2022_01/762895000"/>
    <hyperlink ref="F333" r:id="rId49" display="https://podminky.urs.cz/item/CS_URS_2022_01/998762101"/>
    <hyperlink ref="F335" r:id="rId50" display="https://podminky.urs.cz/item/CS_URS_2022_01/998762181"/>
    <hyperlink ref="F337" r:id="rId51" display="https://podminky.urs.cz/item/CS_URS_2022_01/998762194"/>
    <hyperlink ref="F339" r:id="rId52" display="https://podminky.urs.cz/item/CS_URS_2022_01/998762199"/>
    <hyperlink ref="F343" r:id="rId53" display="https://podminky.urs.cz/item/CS_URS_2022_01/766411811"/>
    <hyperlink ref="F347" r:id="rId54" display="https://podminky.urs.cz/item/CS_URS_2022_01/766441811"/>
    <hyperlink ref="F351" r:id="rId55" display="https://podminky.urs.cz/item/CS_URS_2022_01/766441821"/>
    <hyperlink ref="F355" r:id="rId56" display="https://podminky.urs.cz/item/CS_URS_2022_01/766691914"/>
    <hyperlink ref="F359" r:id="rId57" display="https://podminky.urs.cz/item/CS_URS_2022_01/766812840"/>
    <hyperlink ref="F393" r:id="rId58" display="https://podminky.urs.cz/item/CS_URS_2022_01/998766101"/>
    <hyperlink ref="F396" r:id="rId59" display="https://podminky.urs.cz/item/CS_URS_2022_01/998766181"/>
    <hyperlink ref="F399" r:id="rId60" display="https://podminky.urs.cz/item/CS_URS_2022_01/998766194"/>
    <hyperlink ref="F402" r:id="rId61" display="https://podminky.urs.cz/item/CS_URS_2022_01/998766199"/>
    <hyperlink ref="F414" r:id="rId62" display="https://podminky.urs.cz/item/CS_URS_2022_01/771111011"/>
    <hyperlink ref="F420" r:id="rId63" display="https://podminky.urs.cz/item/CS_URS_2022_01/771121011"/>
    <hyperlink ref="F427" r:id="rId64" display="https://podminky.urs.cz/item/CS_URS_2022_01/771151014"/>
    <hyperlink ref="F433" r:id="rId65" display="https://podminky.urs.cz/item/CS_URS_2022_01/771474113"/>
    <hyperlink ref="F442" r:id="rId66" display="https://podminky.urs.cz/item/CS_URS_2022_01/771571810"/>
    <hyperlink ref="F448" r:id="rId67" display="https://podminky.urs.cz/item/CS_URS_2022_01/771574122"/>
    <hyperlink ref="F456" r:id="rId68" display="https://podminky.urs.cz/item/CS_URS_2022_01/771577111"/>
    <hyperlink ref="F462" r:id="rId69" display="https://podminky.urs.cz/item/CS_URS_2022_01/771577112"/>
    <hyperlink ref="F468" r:id="rId70" display="https://podminky.urs.cz/item/CS_URS_2022_01/771591115"/>
    <hyperlink ref="F472" r:id="rId71" display="https://podminky.urs.cz/item/CS_URS_2022_01/998771101"/>
    <hyperlink ref="F474" r:id="rId72" display="https://podminky.urs.cz/item/CS_URS_2022_01/998771181"/>
    <hyperlink ref="F476" r:id="rId73" display="https://podminky.urs.cz/item/CS_URS_2022_01/998771194"/>
    <hyperlink ref="F478" r:id="rId74" display="https://podminky.urs.cz/item/CS_URS_2022_01/998771199"/>
    <hyperlink ref="F482" r:id="rId75" display="https://podminky.urs.cz/item/CS_URS_2022_01/773611140"/>
    <hyperlink ref="F486" r:id="rId76" display="https://podminky.urs.cz/item/CS_URS_2022_01/773993901"/>
    <hyperlink ref="F490" r:id="rId77" display="https://podminky.urs.cz/item/CS_URS_2022_01/773993903"/>
    <hyperlink ref="F495" r:id="rId78" display="https://podminky.urs.cz/item/CS_URS_2022_01/773993907"/>
    <hyperlink ref="F502" r:id="rId79" display="https://podminky.urs.cz/item/CS_URS_2022_01/998773101"/>
    <hyperlink ref="F504" r:id="rId80" display="https://podminky.urs.cz/item/CS_URS_2022_01/998773181"/>
    <hyperlink ref="F506" r:id="rId81" display="https://podminky.urs.cz/item/CS_URS_2022_01/998773194"/>
    <hyperlink ref="F508" r:id="rId82" display="https://podminky.urs.cz/item/CS_URS_2022_01/998773199"/>
    <hyperlink ref="F512" r:id="rId83" display="https://podminky.urs.cz/item/CS_URS_2022_01/775413320"/>
    <hyperlink ref="F518" r:id="rId84" display="https://podminky.urs.cz/item/CS_URS_2022_01/775530021"/>
    <hyperlink ref="F524" r:id="rId85" display="https://podminky.urs.cz/item/CS_URS_2022_01/775591197"/>
    <hyperlink ref="F530" r:id="rId86" display="https://podminky.urs.cz/item/CS_URS_2022_01/775591411"/>
    <hyperlink ref="F534" r:id="rId87" display="https://podminky.urs.cz/item/CS_URS_2022_01/998775101"/>
    <hyperlink ref="F536" r:id="rId88" display="https://podminky.urs.cz/item/CS_URS_2022_01/998775181"/>
    <hyperlink ref="F542" r:id="rId89" display="https://podminky.urs.cz/item/CS_URS_2022_01/776111115"/>
    <hyperlink ref="F546" r:id="rId90" display="https://podminky.urs.cz/item/CS_URS_2022_01/776111311"/>
    <hyperlink ref="F550" r:id="rId91" display="https://podminky.urs.cz/item/CS_URS_2022_01/776121112"/>
    <hyperlink ref="F557" r:id="rId92" display="https://podminky.urs.cz/item/CS_URS_2022_01/776201811"/>
    <hyperlink ref="F561" r:id="rId93" display="https://podminky.urs.cz/item/CS_URS_2022_01/776221111"/>
    <hyperlink ref="F567" r:id="rId94" display="https://podminky.urs.cz/item/CS_URS_2022_01/776410811"/>
    <hyperlink ref="F571" r:id="rId95" display="https://podminky.urs.cz/item/CS_URS_2022_01/776411111"/>
    <hyperlink ref="F577" r:id="rId96" display="https://podminky.urs.cz/item/CS_URS_2022_01/998776101"/>
    <hyperlink ref="F579" r:id="rId97" display="https://podminky.urs.cz/item/CS_URS_2022_01/998776181"/>
    <hyperlink ref="F581" r:id="rId98" display="https://podminky.urs.cz/item/CS_URS_2022_01/998776194"/>
    <hyperlink ref="F583" r:id="rId99" display="https://podminky.urs.cz/item/CS_URS_2022_01/998776199"/>
    <hyperlink ref="F587" r:id="rId100" display="https://podminky.urs.cz/item/CS_URS_2022_01/781121011"/>
    <hyperlink ref="F591" r:id="rId101" display="https://podminky.urs.cz/item/CS_URS_2022_01/781471810"/>
    <hyperlink ref="F597" r:id="rId102" display="https://podminky.urs.cz/item/CS_URS_2022_01/781474120"/>
    <hyperlink ref="F603" r:id="rId103" display="https://podminky.urs.cz/item/CS_URS_2022_01/781477111"/>
    <hyperlink ref="F607" r:id="rId104" display="https://podminky.urs.cz/item/CS_URS_2022_01/781477112"/>
    <hyperlink ref="F611" r:id="rId105" display="https://podminky.urs.cz/item/CS_URS_2022_01/998781101"/>
    <hyperlink ref="F613" r:id="rId106" display="https://podminky.urs.cz/item/CS_URS_2022_01/998781181"/>
    <hyperlink ref="F615" r:id="rId107" display="https://podminky.urs.cz/item/CS_URS_2022_01/998781194"/>
    <hyperlink ref="F617" r:id="rId108" display="https://podminky.urs.cz/item/CS_URS_2022_01/998781199"/>
    <hyperlink ref="F621" r:id="rId109" display="https://podminky.urs.cz/item/CS_URS_2022_01/784111011"/>
    <hyperlink ref="F629" r:id="rId110" display="https://podminky.urs.cz/item/CS_URS_2022_01/784181101"/>
    <hyperlink ref="F637" r:id="rId111" display="https://podminky.urs.cz/item/CS_URS_2022_01/784211101"/>
    <hyperlink ref="F645" r:id="rId112" display="https://podminky.urs.cz/item/CS_URS_2022_01/784211163"/>
    <hyperlink ref="F653" r:id="rId113" display="https://podminky.urs.cz/item/CS_URS_2022_01/784621001"/>
    <hyperlink ref="F657" r:id="rId114" display="https://podminky.urs.cz/item/CS_URS_2022_01/784660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Muzejní expozice, Slezská 13/390, Ostrava Hrabůvka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ROUND((SUM(BE89:BE265)),  2)</f>
        <v>0</v>
      </c>
      <c r="G33" s="39"/>
      <c r="H33" s="39"/>
      <c r="I33" s="149">
        <v>0.20999999999999999</v>
      </c>
      <c r="J33" s="148">
        <f>ROUND(((SUM(BE89:BE265))*I33),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ROUND((SUM(BF89:BF265)),  2)</f>
        <v>0</v>
      </c>
      <c r="G34" s="39"/>
      <c r="H34" s="39"/>
      <c r="I34" s="149">
        <v>0.14999999999999999</v>
      </c>
      <c r="J34" s="148">
        <f>ROUND(((SUM(BF89:BF265))*I34),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ROUND((SUM(BG89:BG265)),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ROUND((SUM(BH89:BH265)),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ROUND((SUM(BI89:BI265)),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Muzejní expozice, Slezská 13/390, Ostrava Hrabůvka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ZTI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Ostrava, Slezská 13/390</v>
      </c>
      <c r="G52" s="41"/>
      <c r="H52" s="41"/>
      <c r="I52" s="33" t="s">
        <v>23</v>
      </c>
      <c r="J52" s="73" t="str">
        <f>IF(J12="","",J12)</f>
        <v>20. 10. 2022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104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105</v>
      </c>
      <c r="E62" s="175"/>
      <c r="F62" s="175"/>
      <c r="G62" s="175"/>
      <c r="H62" s="175"/>
      <c r="I62" s="175"/>
      <c r="J62" s="176">
        <f>J96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106</v>
      </c>
      <c r="E63" s="175"/>
      <c r="F63" s="175"/>
      <c r="G63" s="175"/>
      <c r="H63" s="175"/>
      <c r="I63" s="175"/>
      <c r="J63" s="176">
        <f>J101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J111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108</v>
      </c>
      <c r="E65" s="169"/>
      <c r="F65" s="169"/>
      <c r="G65" s="169"/>
      <c r="H65" s="169"/>
      <c r="I65" s="169"/>
      <c r="J65" s="170">
        <f>J119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958</v>
      </c>
      <c r="E66" s="175"/>
      <c r="F66" s="175"/>
      <c r="G66" s="175"/>
      <c r="H66" s="175"/>
      <c r="I66" s="175"/>
      <c r="J66" s="176">
        <f>J120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959</v>
      </c>
      <c r="E67" s="175"/>
      <c r="F67" s="175"/>
      <c r="G67" s="175"/>
      <c r="H67" s="175"/>
      <c r="I67" s="175"/>
      <c r="J67" s="176">
        <f>J162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960</v>
      </c>
      <c r="E68" s="175"/>
      <c r="F68" s="175"/>
      <c r="G68" s="175"/>
      <c r="H68" s="175"/>
      <c r="I68" s="175"/>
      <c r="J68" s="176">
        <f>J208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961</v>
      </c>
      <c r="E69" s="175"/>
      <c r="F69" s="175"/>
      <c r="G69" s="175"/>
      <c r="H69" s="175"/>
      <c r="I69" s="175"/>
      <c r="J69" s="176">
        <f>J261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Muzejní expozice, Slezská 13/390, Ostrava Hrabůvka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95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02 - ZTI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Ostrava, Slezská 13/390</v>
      </c>
      <c r="G83" s="41"/>
      <c r="H83" s="41"/>
      <c r="I83" s="33" t="s">
        <v>23</v>
      </c>
      <c r="J83" s="73" t="str">
        <f>IF(J12="","",J12)</f>
        <v>20. 10. 2022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Úřad městského obvodu Ostrava Jih</v>
      </c>
      <c r="G85" s="41"/>
      <c r="H85" s="41"/>
      <c r="I85" s="33" t="s">
        <v>31</v>
      </c>
      <c r="J85" s="37" t="str">
        <f>E21</f>
        <v>Ing. Petr Fraš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>Ing. Petr Fraš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121</v>
      </c>
      <c r="D88" s="181" t="s">
        <v>56</v>
      </c>
      <c r="E88" s="181" t="s">
        <v>52</v>
      </c>
      <c r="F88" s="181" t="s">
        <v>53</v>
      </c>
      <c r="G88" s="181" t="s">
        <v>122</v>
      </c>
      <c r="H88" s="181" t="s">
        <v>123</v>
      </c>
      <c r="I88" s="181" t="s">
        <v>124</v>
      </c>
      <c r="J88" s="181" t="s">
        <v>99</v>
      </c>
      <c r="K88" s="182" t="s">
        <v>125</v>
      </c>
      <c r="L88" s="183"/>
      <c r="M88" s="93" t="s">
        <v>19</v>
      </c>
      <c r="N88" s="94" t="s">
        <v>41</v>
      </c>
      <c r="O88" s="94" t="s">
        <v>126</v>
      </c>
      <c r="P88" s="94" t="s">
        <v>127</v>
      </c>
      <c r="Q88" s="94" t="s">
        <v>128</v>
      </c>
      <c r="R88" s="94" t="s">
        <v>129</v>
      </c>
      <c r="S88" s="94" t="s">
        <v>130</v>
      </c>
      <c r="T88" s="95" t="s">
        <v>131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132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P90+P119</f>
        <v>0</v>
      </c>
      <c r="Q89" s="97"/>
      <c r="R89" s="186">
        <f>R90+R119</f>
        <v>0.30887999999999999</v>
      </c>
      <c r="S89" s="97"/>
      <c r="T89" s="187">
        <f>T90+T119</f>
        <v>0.92705000000000004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100</v>
      </c>
      <c r="BK89" s="188">
        <f>BK90+BK119</f>
        <v>0</v>
      </c>
    </row>
    <row r="90" s="12" customFormat="1" ht="25.92" customHeight="1">
      <c r="A90" s="12"/>
      <c r="B90" s="189"/>
      <c r="C90" s="190"/>
      <c r="D90" s="191" t="s">
        <v>70</v>
      </c>
      <c r="E90" s="192" t="s">
        <v>133</v>
      </c>
      <c r="F90" s="192" t="s">
        <v>134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P91+P96+P101+P111</f>
        <v>0</v>
      </c>
      <c r="Q90" s="197"/>
      <c r="R90" s="198">
        <f>R91+R96+R101+R111</f>
        <v>0.23999999999999999</v>
      </c>
      <c r="S90" s="197"/>
      <c r="T90" s="199">
        <f>T91+T96+T101+T111</f>
        <v>0.76000000000000001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71</v>
      </c>
      <c r="AY90" s="200" t="s">
        <v>135</v>
      </c>
      <c r="BK90" s="202">
        <f>BK91+BK96+BK101+BK111</f>
        <v>0</v>
      </c>
    </row>
    <row r="91" s="12" customFormat="1" ht="22.8" customHeight="1">
      <c r="A91" s="12"/>
      <c r="B91" s="189"/>
      <c r="C91" s="190"/>
      <c r="D91" s="191" t="s">
        <v>70</v>
      </c>
      <c r="E91" s="203" t="s">
        <v>177</v>
      </c>
      <c r="F91" s="203" t="s">
        <v>194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SUM(P92:P95)</f>
        <v>0</v>
      </c>
      <c r="Q91" s="197"/>
      <c r="R91" s="198">
        <f>SUM(R92:R95)</f>
        <v>0.23999999999999999</v>
      </c>
      <c r="S91" s="197"/>
      <c r="T91" s="199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79</v>
      </c>
      <c r="AT91" s="201" t="s">
        <v>70</v>
      </c>
      <c r="AU91" s="201" t="s">
        <v>79</v>
      </c>
      <c r="AY91" s="200" t="s">
        <v>135</v>
      </c>
      <c r="BK91" s="202">
        <f>SUM(BK92:BK95)</f>
        <v>0</v>
      </c>
    </row>
    <row r="92" s="2" customFormat="1" ht="16.5" customHeight="1">
      <c r="A92" s="39"/>
      <c r="B92" s="40"/>
      <c r="C92" s="205" t="s">
        <v>79</v>
      </c>
      <c r="D92" s="205" t="s">
        <v>138</v>
      </c>
      <c r="E92" s="206" t="s">
        <v>962</v>
      </c>
      <c r="F92" s="207" t="s">
        <v>963</v>
      </c>
      <c r="G92" s="208" t="s">
        <v>141</v>
      </c>
      <c r="H92" s="209">
        <v>6</v>
      </c>
      <c r="I92" s="210"/>
      <c r="J92" s="211">
        <f>ROUND(I92*H92,2)</f>
        <v>0</v>
      </c>
      <c r="K92" s="207" t="s">
        <v>142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0.040000000000000001</v>
      </c>
      <c r="R92" s="214">
        <f>Q92*H92</f>
        <v>0.23999999999999999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143</v>
      </c>
      <c r="AT92" s="216" t="s">
        <v>138</v>
      </c>
      <c r="AU92" s="216" t="s">
        <v>81</v>
      </c>
      <c r="AY92" s="18" t="s">
        <v>135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143</v>
      </c>
      <c r="BM92" s="216" t="s">
        <v>964</v>
      </c>
    </row>
    <row r="93" s="2" customFormat="1">
      <c r="A93" s="39"/>
      <c r="B93" s="40"/>
      <c r="C93" s="41"/>
      <c r="D93" s="218" t="s">
        <v>145</v>
      </c>
      <c r="E93" s="41"/>
      <c r="F93" s="219" t="s">
        <v>965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145</v>
      </c>
      <c r="AU93" s="18" t="s">
        <v>81</v>
      </c>
    </row>
    <row r="94" s="13" customFormat="1">
      <c r="A94" s="13"/>
      <c r="B94" s="223"/>
      <c r="C94" s="224"/>
      <c r="D94" s="225" t="s">
        <v>147</v>
      </c>
      <c r="E94" s="226" t="s">
        <v>19</v>
      </c>
      <c r="F94" s="227" t="s">
        <v>966</v>
      </c>
      <c r="G94" s="224"/>
      <c r="H94" s="226" t="s">
        <v>19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147</v>
      </c>
      <c r="AU94" s="233" t="s">
        <v>81</v>
      </c>
      <c r="AV94" s="13" t="s">
        <v>79</v>
      </c>
      <c r="AW94" s="13" t="s">
        <v>33</v>
      </c>
      <c r="AX94" s="13" t="s">
        <v>71</v>
      </c>
      <c r="AY94" s="233" t="s">
        <v>135</v>
      </c>
    </row>
    <row r="95" s="14" customFormat="1">
      <c r="A95" s="14"/>
      <c r="B95" s="234"/>
      <c r="C95" s="235"/>
      <c r="D95" s="225" t="s">
        <v>147</v>
      </c>
      <c r="E95" s="236" t="s">
        <v>19</v>
      </c>
      <c r="F95" s="237" t="s">
        <v>967</v>
      </c>
      <c r="G95" s="235"/>
      <c r="H95" s="238">
        <v>6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147</v>
      </c>
      <c r="AU95" s="244" t="s">
        <v>81</v>
      </c>
      <c r="AV95" s="14" t="s">
        <v>81</v>
      </c>
      <c r="AW95" s="14" t="s">
        <v>33</v>
      </c>
      <c r="AX95" s="14" t="s">
        <v>79</v>
      </c>
      <c r="AY95" s="244" t="s">
        <v>135</v>
      </c>
    </row>
    <row r="96" s="12" customFormat="1" ht="22.8" customHeight="1">
      <c r="A96" s="12"/>
      <c r="B96" s="189"/>
      <c r="C96" s="190"/>
      <c r="D96" s="191" t="s">
        <v>70</v>
      </c>
      <c r="E96" s="203" t="s">
        <v>195</v>
      </c>
      <c r="F96" s="203" t="s">
        <v>262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SUM(P97:P100)</f>
        <v>0</v>
      </c>
      <c r="Q96" s="197"/>
      <c r="R96" s="198">
        <f>SUM(R97:R100)</f>
        <v>0</v>
      </c>
      <c r="S96" s="197"/>
      <c r="T96" s="199">
        <f>SUM(T97:T100)</f>
        <v>0.76000000000000001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79</v>
      </c>
      <c r="AT96" s="201" t="s">
        <v>70</v>
      </c>
      <c r="AU96" s="201" t="s">
        <v>79</v>
      </c>
      <c r="AY96" s="200" t="s">
        <v>135</v>
      </c>
      <c r="BK96" s="202">
        <f>SUM(BK97:BK100)</f>
        <v>0</v>
      </c>
    </row>
    <row r="97" s="2" customFormat="1" ht="21.75" customHeight="1">
      <c r="A97" s="39"/>
      <c r="B97" s="40"/>
      <c r="C97" s="205" t="s">
        <v>81</v>
      </c>
      <c r="D97" s="205" t="s">
        <v>138</v>
      </c>
      <c r="E97" s="206" t="s">
        <v>968</v>
      </c>
      <c r="F97" s="207" t="s">
        <v>969</v>
      </c>
      <c r="G97" s="208" t="s">
        <v>627</v>
      </c>
      <c r="H97" s="209">
        <v>40</v>
      </c>
      <c r="I97" s="210"/>
      <c r="J97" s="211">
        <f>ROUND(I97*H97,2)</f>
        <v>0</v>
      </c>
      <c r="K97" s="207" t="s">
        <v>142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0.019</v>
      </c>
      <c r="T97" s="215">
        <f>S97*H97</f>
        <v>0.76000000000000001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143</v>
      </c>
      <c r="AT97" s="216" t="s">
        <v>138</v>
      </c>
      <c r="AU97" s="216" t="s">
        <v>81</v>
      </c>
      <c r="AY97" s="18" t="s">
        <v>135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143</v>
      </c>
      <c r="BM97" s="216" t="s">
        <v>970</v>
      </c>
    </row>
    <row r="98" s="2" customFormat="1">
      <c r="A98" s="39"/>
      <c r="B98" s="40"/>
      <c r="C98" s="41"/>
      <c r="D98" s="218" t="s">
        <v>145</v>
      </c>
      <c r="E98" s="41"/>
      <c r="F98" s="219" t="s">
        <v>971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145</v>
      </c>
      <c r="AU98" s="18" t="s">
        <v>81</v>
      </c>
    </row>
    <row r="99" s="13" customFormat="1">
      <c r="A99" s="13"/>
      <c r="B99" s="223"/>
      <c r="C99" s="224"/>
      <c r="D99" s="225" t="s">
        <v>147</v>
      </c>
      <c r="E99" s="226" t="s">
        <v>19</v>
      </c>
      <c r="F99" s="227" t="s">
        <v>966</v>
      </c>
      <c r="G99" s="224"/>
      <c r="H99" s="226" t="s">
        <v>19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147</v>
      </c>
      <c r="AU99" s="233" t="s">
        <v>81</v>
      </c>
      <c r="AV99" s="13" t="s">
        <v>79</v>
      </c>
      <c r="AW99" s="13" t="s">
        <v>33</v>
      </c>
      <c r="AX99" s="13" t="s">
        <v>71</v>
      </c>
      <c r="AY99" s="233" t="s">
        <v>135</v>
      </c>
    </row>
    <row r="100" s="14" customFormat="1">
      <c r="A100" s="14"/>
      <c r="B100" s="234"/>
      <c r="C100" s="235"/>
      <c r="D100" s="225" t="s">
        <v>147</v>
      </c>
      <c r="E100" s="236" t="s">
        <v>19</v>
      </c>
      <c r="F100" s="237" t="s">
        <v>384</v>
      </c>
      <c r="G100" s="235"/>
      <c r="H100" s="238">
        <v>40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147</v>
      </c>
      <c r="AU100" s="244" t="s">
        <v>81</v>
      </c>
      <c r="AV100" s="14" t="s">
        <v>81</v>
      </c>
      <c r="AW100" s="14" t="s">
        <v>33</v>
      </c>
      <c r="AX100" s="14" t="s">
        <v>79</v>
      </c>
      <c r="AY100" s="244" t="s">
        <v>135</v>
      </c>
    </row>
    <row r="101" s="12" customFormat="1" ht="22.8" customHeight="1">
      <c r="A101" s="12"/>
      <c r="B101" s="189"/>
      <c r="C101" s="190"/>
      <c r="D101" s="191" t="s">
        <v>70</v>
      </c>
      <c r="E101" s="203" t="s">
        <v>359</v>
      </c>
      <c r="F101" s="203" t="s">
        <v>360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SUM(P102:P110)</f>
        <v>0</v>
      </c>
      <c r="Q101" s="197"/>
      <c r="R101" s="198">
        <f>SUM(R102:R110)</f>
        <v>0</v>
      </c>
      <c r="S101" s="197"/>
      <c r="T101" s="199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79</v>
      </c>
      <c r="AT101" s="201" t="s">
        <v>70</v>
      </c>
      <c r="AU101" s="201" t="s">
        <v>79</v>
      </c>
      <c r="AY101" s="200" t="s">
        <v>135</v>
      </c>
      <c r="BK101" s="202">
        <f>SUM(BK102:BK110)</f>
        <v>0</v>
      </c>
    </row>
    <row r="102" s="2" customFormat="1" ht="24.15" customHeight="1">
      <c r="A102" s="39"/>
      <c r="B102" s="40"/>
      <c r="C102" s="205" t="s">
        <v>136</v>
      </c>
      <c r="D102" s="205" t="s">
        <v>138</v>
      </c>
      <c r="E102" s="206" t="s">
        <v>362</v>
      </c>
      <c r="F102" s="207" t="s">
        <v>363</v>
      </c>
      <c r="G102" s="208" t="s">
        <v>160</v>
      </c>
      <c r="H102" s="209">
        <v>0.92700000000000005</v>
      </c>
      <c r="I102" s="210"/>
      <c r="J102" s="211">
        <f>ROUND(I102*H102,2)</f>
        <v>0</v>
      </c>
      <c r="K102" s="207" t="s">
        <v>142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143</v>
      </c>
      <c r="AT102" s="216" t="s">
        <v>138</v>
      </c>
      <c r="AU102" s="216" t="s">
        <v>81</v>
      </c>
      <c r="AY102" s="18" t="s">
        <v>135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143</v>
      </c>
      <c r="BM102" s="216" t="s">
        <v>972</v>
      </c>
    </row>
    <row r="103" s="2" customFormat="1">
      <c r="A103" s="39"/>
      <c r="B103" s="40"/>
      <c r="C103" s="41"/>
      <c r="D103" s="218" t="s">
        <v>145</v>
      </c>
      <c r="E103" s="41"/>
      <c r="F103" s="219" t="s">
        <v>365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145</v>
      </c>
      <c r="AU103" s="18" t="s">
        <v>81</v>
      </c>
    </row>
    <row r="104" s="2" customFormat="1" ht="21.75" customHeight="1">
      <c r="A104" s="39"/>
      <c r="B104" s="40"/>
      <c r="C104" s="205" t="s">
        <v>143</v>
      </c>
      <c r="D104" s="205" t="s">
        <v>138</v>
      </c>
      <c r="E104" s="206" t="s">
        <v>367</v>
      </c>
      <c r="F104" s="207" t="s">
        <v>368</v>
      </c>
      <c r="G104" s="208" t="s">
        <v>160</v>
      </c>
      <c r="H104" s="209">
        <v>0.92700000000000005</v>
      </c>
      <c r="I104" s="210"/>
      <c r="J104" s="211">
        <f>ROUND(I104*H104,2)</f>
        <v>0</v>
      </c>
      <c r="K104" s="207" t="s">
        <v>142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143</v>
      </c>
      <c r="AT104" s="216" t="s">
        <v>138</v>
      </c>
      <c r="AU104" s="216" t="s">
        <v>81</v>
      </c>
      <c r="AY104" s="18" t="s">
        <v>135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143</v>
      </c>
      <c r="BM104" s="216" t="s">
        <v>973</v>
      </c>
    </row>
    <row r="105" s="2" customFormat="1">
      <c r="A105" s="39"/>
      <c r="B105" s="40"/>
      <c r="C105" s="41"/>
      <c r="D105" s="218" t="s">
        <v>145</v>
      </c>
      <c r="E105" s="41"/>
      <c r="F105" s="219" t="s">
        <v>370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145</v>
      </c>
      <c r="AU105" s="18" t="s">
        <v>81</v>
      </c>
    </row>
    <row r="106" s="2" customFormat="1" ht="24.15" customHeight="1">
      <c r="A106" s="39"/>
      <c r="B106" s="40"/>
      <c r="C106" s="205" t="s">
        <v>169</v>
      </c>
      <c r="D106" s="205" t="s">
        <v>138</v>
      </c>
      <c r="E106" s="206" t="s">
        <v>372</v>
      </c>
      <c r="F106" s="207" t="s">
        <v>373</v>
      </c>
      <c r="G106" s="208" t="s">
        <v>160</v>
      </c>
      <c r="H106" s="209">
        <v>18.539999999999999</v>
      </c>
      <c r="I106" s="210"/>
      <c r="J106" s="211">
        <f>ROUND(I106*H106,2)</f>
        <v>0</v>
      </c>
      <c r="K106" s="207" t="s">
        <v>142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143</v>
      </c>
      <c r="AT106" s="216" t="s">
        <v>138</v>
      </c>
      <c r="AU106" s="216" t="s">
        <v>81</v>
      </c>
      <c r="AY106" s="18" t="s">
        <v>135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143</v>
      </c>
      <c r="BM106" s="216" t="s">
        <v>974</v>
      </c>
    </row>
    <row r="107" s="2" customFormat="1">
      <c r="A107" s="39"/>
      <c r="B107" s="40"/>
      <c r="C107" s="41"/>
      <c r="D107" s="218" t="s">
        <v>145</v>
      </c>
      <c r="E107" s="41"/>
      <c r="F107" s="219" t="s">
        <v>375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145</v>
      </c>
      <c r="AU107" s="18" t="s">
        <v>81</v>
      </c>
    </row>
    <row r="108" s="14" customFormat="1">
      <c r="A108" s="14"/>
      <c r="B108" s="234"/>
      <c r="C108" s="235"/>
      <c r="D108" s="225" t="s">
        <v>147</v>
      </c>
      <c r="E108" s="235"/>
      <c r="F108" s="237" t="s">
        <v>975</v>
      </c>
      <c r="G108" s="235"/>
      <c r="H108" s="238">
        <v>18.539999999999999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147</v>
      </c>
      <c r="AU108" s="244" t="s">
        <v>81</v>
      </c>
      <c r="AV108" s="14" t="s">
        <v>81</v>
      </c>
      <c r="AW108" s="14" t="s">
        <v>4</v>
      </c>
      <c r="AX108" s="14" t="s">
        <v>79</v>
      </c>
      <c r="AY108" s="244" t="s">
        <v>135</v>
      </c>
    </row>
    <row r="109" s="2" customFormat="1" ht="24.15" customHeight="1">
      <c r="A109" s="39"/>
      <c r="B109" s="40"/>
      <c r="C109" s="205" t="s">
        <v>177</v>
      </c>
      <c r="D109" s="205" t="s">
        <v>138</v>
      </c>
      <c r="E109" s="206" t="s">
        <v>378</v>
      </c>
      <c r="F109" s="207" t="s">
        <v>379</v>
      </c>
      <c r="G109" s="208" t="s">
        <v>160</v>
      </c>
      <c r="H109" s="209">
        <v>0.92700000000000005</v>
      </c>
      <c r="I109" s="210"/>
      <c r="J109" s="211">
        <f>ROUND(I109*H109,2)</f>
        <v>0</v>
      </c>
      <c r="K109" s="207" t="s">
        <v>142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143</v>
      </c>
      <c r="AT109" s="216" t="s">
        <v>138</v>
      </c>
      <c r="AU109" s="216" t="s">
        <v>81</v>
      </c>
      <c r="AY109" s="18" t="s">
        <v>135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143</v>
      </c>
      <c r="BM109" s="216" t="s">
        <v>976</v>
      </c>
    </row>
    <row r="110" s="2" customFormat="1">
      <c r="A110" s="39"/>
      <c r="B110" s="40"/>
      <c r="C110" s="41"/>
      <c r="D110" s="218" t="s">
        <v>145</v>
      </c>
      <c r="E110" s="41"/>
      <c r="F110" s="219" t="s">
        <v>381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145</v>
      </c>
      <c r="AU110" s="18" t="s">
        <v>81</v>
      </c>
    </row>
    <row r="111" s="12" customFormat="1" ht="22.8" customHeight="1">
      <c r="A111" s="12"/>
      <c r="B111" s="189"/>
      <c r="C111" s="190"/>
      <c r="D111" s="191" t="s">
        <v>70</v>
      </c>
      <c r="E111" s="203" t="s">
        <v>382</v>
      </c>
      <c r="F111" s="203" t="s">
        <v>383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SUM(P112:P118)</f>
        <v>0</v>
      </c>
      <c r="Q111" s="197"/>
      <c r="R111" s="198">
        <f>SUM(R112:R118)</f>
        <v>0</v>
      </c>
      <c r="S111" s="197"/>
      <c r="T111" s="199">
        <f>SUM(T112:T118)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79</v>
      </c>
      <c r="AT111" s="201" t="s">
        <v>70</v>
      </c>
      <c r="AU111" s="201" t="s">
        <v>79</v>
      </c>
      <c r="AY111" s="200" t="s">
        <v>135</v>
      </c>
      <c r="BK111" s="202">
        <f>SUM(BK112:BK118)</f>
        <v>0</v>
      </c>
    </row>
    <row r="112" s="2" customFormat="1" ht="33" customHeight="1">
      <c r="A112" s="39"/>
      <c r="B112" s="40"/>
      <c r="C112" s="205" t="s">
        <v>183</v>
      </c>
      <c r="D112" s="205" t="s">
        <v>138</v>
      </c>
      <c r="E112" s="206" t="s">
        <v>385</v>
      </c>
      <c r="F112" s="207" t="s">
        <v>386</v>
      </c>
      <c r="G112" s="208" t="s">
        <v>160</v>
      </c>
      <c r="H112" s="209">
        <v>0.24099999999999999</v>
      </c>
      <c r="I112" s="210"/>
      <c r="J112" s="211">
        <f>ROUND(I112*H112,2)</f>
        <v>0</v>
      </c>
      <c r="K112" s="207" t="s">
        <v>142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143</v>
      </c>
      <c r="AT112" s="216" t="s">
        <v>138</v>
      </c>
      <c r="AU112" s="216" t="s">
        <v>81</v>
      </c>
      <c r="AY112" s="18" t="s">
        <v>135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143</v>
      </c>
      <c r="BM112" s="216" t="s">
        <v>977</v>
      </c>
    </row>
    <row r="113" s="2" customFormat="1">
      <c r="A113" s="39"/>
      <c r="B113" s="40"/>
      <c r="C113" s="41"/>
      <c r="D113" s="218" t="s">
        <v>145</v>
      </c>
      <c r="E113" s="41"/>
      <c r="F113" s="219" t="s">
        <v>388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145</v>
      </c>
      <c r="AU113" s="18" t="s">
        <v>81</v>
      </c>
    </row>
    <row r="114" s="2" customFormat="1" ht="37.8" customHeight="1">
      <c r="A114" s="39"/>
      <c r="B114" s="40"/>
      <c r="C114" s="205" t="s">
        <v>189</v>
      </c>
      <c r="D114" s="205" t="s">
        <v>138</v>
      </c>
      <c r="E114" s="206" t="s">
        <v>978</v>
      </c>
      <c r="F114" s="207" t="s">
        <v>979</v>
      </c>
      <c r="G114" s="208" t="s">
        <v>160</v>
      </c>
      <c r="H114" s="209">
        <v>0.24099999999999999</v>
      </c>
      <c r="I114" s="210"/>
      <c r="J114" s="211">
        <f>ROUND(I114*H114,2)</f>
        <v>0</v>
      </c>
      <c r="K114" s="207" t="s">
        <v>142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143</v>
      </c>
      <c r="AT114" s="216" t="s">
        <v>138</v>
      </c>
      <c r="AU114" s="216" t="s">
        <v>81</v>
      </c>
      <c r="AY114" s="18" t="s">
        <v>135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143</v>
      </c>
      <c r="BM114" s="216" t="s">
        <v>980</v>
      </c>
    </row>
    <row r="115" s="2" customFormat="1">
      <c r="A115" s="39"/>
      <c r="B115" s="40"/>
      <c r="C115" s="41"/>
      <c r="D115" s="218" t="s">
        <v>145</v>
      </c>
      <c r="E115" s="41"/>
      <c r="F115" s="219" t="s">
        <v>981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145</v>
      </c>
      <c r="AU115" s="18" t="s">
        <v>81</v>
      </c>
    </row>
    <row r="116" s="2" customFormat="1" ht="37.8" customHeight="1">
      <c r="A116" s="39"/>
      <c r="B116" s="40"/>
      <c r="C116" s="205" t="s">
        <v>195</v>
      </c>
      <c r="D116" s="205" t="s">
        <v>138</v>
      </c>
      <c r="E116" s="206" t="s">
        <v>982</v>
      </c>
      <c r="F116" s="207" t="s">
        <v>983</v>
      </c>
      <c r="G116" s="208" t="s">
        <v>160</v>
      </c>
      <c r="H116" s="209">
        <v>0.72299999999999998</v>
      </c>
      <c r="I116" s="210"/>
      <c r="J116" s="211">
        <f>ROUND(I116*H116,2)</f>
        <v>0</v>
      </c>
      <c r="K116" s="207" t="s">
        <v>142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143</v>
      </c>
      <c r="AT116" s="216" t="s">
        <v>138</v>
      </c>
      <c r="AU116" s="216" t="s">
        <v>81</v>
      </c>
      <c r="AY116" s="18" t="s">
        <v>135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143</v>
      </c>
      <c r="BM116" s="216" t="s">
        <v>984</v>
      </c>
    </row>
    <row r="117" s="2" customFormat="1">
      <c r="A117" s="39"/>
      <c r="B117" s="40"/>
      <c r="C117" s="41"/>
      <c r="D117" s="218" t="s">
        <v>145</v>
      </c>
      <c r="E117" s="41"/>
      <c r="F117" s="219" t="s">
        <v>985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145</v>
      </c>
      <c r="AU117" s="18" t="s">
        <v>81</v>
      </c>
    </row>
    <row r="118" s="14" customFormat="1">
      <c r="A118" s="14"/>
      <c r="B118" s="234"/>
      <c r="C118" s="235"/>
      <c r="D118" s="225" t="s">
        <v>147</v>
      </c>
      <c r="E118" s="235"/>
      <c r="F118" s="237" t="s">
        <v>986</v>
      </c>
      <c r="G118" s="235"/>
      <c r="H118" s="238">
        <v>0.72299999999999998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147</v>
      </c>
      <c r="AU118" s="244" t="s">
        <v>81</v>
      </c>
      <c r="AV118" s="14" t="s">
        <v>81</v>
      </c>
      <c r="AW118" s="14" t="s">
        <v>4</v>
      </c>
      <c r="AX118" s="14" t="s">
        <v>79</v>
      </c>
      <c r="AY118" s="244" t="s">
        <v>135</v>
      </c>
    </row>
    <row r="119" s="12" customFormat="1" ht="25.92" customHeight="1">
      <c r="A119" s="12"/>
      <c r="B119" s="189"/>
      <c r="C119" s="190"/>
      <c r="D119" s="191" t="s">
        <v>70</v>
      </c>
      <c r="E119" s="192" t="s">
        <v>400</v>
      </c>
      <c r="F119" s="192" t="s">
        <v>401</v>
      </c>
      <c r="G119" s="190"/>
      <c r="H119" s="190"/>
      <c r="I119" s="193"/>
      <c r="J119" s="194">
        <f>BK119</f>
        <v>0</v>
      </c>
      <c r="K119" s="190"/>
      <c r="L119" s="195"/>
      <c r="M119" s="196"/>
      <c r="N119" s="197"/>
      <c r="O119" s="197"/>
      <c r="P119" s="198">
        <f>P120+P162+P208+P261</f>
        <v>0</v>
      </c>
      <c r="Q119" s="197"/>
      <c r="R119" s="198">
        <f>R120+R162+R208+R261</f>
        <v>0.068879999999999997</v>
      </c>
      <c r="S119" s="197"/>
      <c r="T119" s="199">
        <f>T120+T162+T208+T261</f>
        <v>0.16705000000000003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81</v>
      </c>
      <c r="AT119" s="201" t="s">
        <v>70</v>
      </c>
      <c r="AU119" s="201" t="s">
        <v>71</v>
      </c>
      <c r="AY119" s="200" t="s">
        <v>135</v>
      </c>
      <c r="BK119" s="202">
        <f>BK120+BK162+BK208+BK261</f>
        <v>0</v>
      </c>
    </row>
    <row r="120" s="12" customFormat="1" ht="22.8" customHeight="1">
      <c r="A120" s="12"/>
      <c r="B120" s="189"/>
      <c r="C120" s="190"/>
      <c r="D120" s="191" t="s">
        <v>70</v>
      </c>
      <c r="E120" s="203" t="s">
        <v>987</v>
      </c>
      <c r="F120" s="203" t="s">
        <v>988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SUM(P121:P161)</f>
        <v>0</v>
      </c>
      <c r="Q120" s="197"/>
      <c r="R120" s="198">
        <f>SUM(R121:R161)</f>
        <v>0.0054399999999999995</v>
      </c>
      <c r="S120" s="197"/>
      <c r="T120" s="199">
        <f>SUM(T121:T161)</f>
        <v>0.10044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81</v>
      </c>
      <c r="AT120" s="201" t="s">
        <v>70</v>
      </c>
      <c r="AU120" s="201" t="s">
        <v>79</v>
      </c>
      <c r="AY120" s="200" t="s">
        <v>135</v>
      </c>
      <c r="BK120" s="202">
        <f>SUM(BK121:BK161)</f>
        <v>0</v>
      </c>
    </row>
    <row r="121" s="2" customFormat="1" ht="16.5" customHeight="1">
      <c r="A121" s="39"/>
      <c r="B121" s="40"/>
      <c r="C121" s="205" t="s">
        <v>201</v>
      </c>
      <c r="D121" s="205" t="s">
        <v>138</v>
      </c>
      <c r="E121" s="206" t="s">
        <v>989</v>
      </c>
      <c r="F121" s="207" t="s">
        <v>990</v>
      </c>
      <c r="G121" s="208" t="s">
        <v>627</v>
      </c>
      <c r="H121" s="209">
        <v>2</v>
      </c>
      <c r="I121" s="210"/>
      <c r="J121" s="211">
        <f>ROUND(I121*H121,2)</f>
        <v>0</v>
      </c>
      <c r="K121" s="207" t="s">
        <v>142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0.014919999999999999</v>
      </c>
      <c r="T121" s="215">
        <f>S121*H121</f>
        <v>0.029839999999999998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234</v>
      </c>
      <c r="AT121" s="216" t="s">
        <v>138</v>
      </c>
      <c r="AU121" s="216" t="s">
        <v>81</v>
      </c>
      <c r="AY121" s="18" t="s">
        <v>135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234</v>
      </c>
      <c r="BM121" s="216" t="s">
        <v>991</v>
      </c>
    </row>
    <row r="122" s="2" customFormat="1">
      <c r="A122" s="39"/>
      <c r="B122" s="40"/>
      <c r="C122" s="41"/>
      <c r="D122" s="218" t="s">
        <v>145</v>
      </c>
      <c r="E122" s="41"/>
      <c r="F122" s="219" t="s">
        <v>992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145</v>
      </c>
      <c r="AU122" s="18" t="s">
        <v>81</v>
      </c>
    </row>
    <row r="123" s="13" customFormat="1">
      <c r="A123" s="13"/>
      <c r="B123" s="223"/>
      <c r="C123" s="224"/>
      <c r="D123" s="225" t="s">
        <v>147</v>
      </c>
      <c r="E123" s="226" t="s">
        <v>19</v>
      </c>
      <c r="F123" s="227" t="s">
        <v>966</v>
      </c>
      <c r="G123" s="224"/>
      <c r="H123" s="226" t="s">
        <v>19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147</v>
      </c>
      <c r="AU123" s="233" t="s">
        <v>81</v>
      </c>
      <c r="AV123" s="13" t="s">
        <v>79</v>
      </c>
      <c r="AW123" s="13" t="s">
        <v>33</v>
      </c>
      <c r="AX123" s="13" t="s">
        <v>71</v>
      </c>
      <c r="AY123" s="233" t="s">
        <v>135</v>
      </c>
    </row>
    <row r="124" s="14" customFormat="1">
      <c r="A124" s="14"/>
      <c r="B124" s="234"/>
      <c r="C124" s="235"/>
      <c r="D124" s="225" t="s">
        <v>147</v>
      </c>
      <c r="E124" s="236" t="s">
        <v>19</v>
      </c>
      <c r="F124" s="237" t="s">
        <v>81</v>
      </c>
      <c r="G124" s="235"/>
      <c r="H124" s="238">
        <v>2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147</v>
      </c>
      <c r="AU124" s="244" t="s">
        <v>81</v>
      </c>
      <c r="AV124" s="14" t="s">
        <v>81</v>
      </c>
      <c r="AW124" s="14" t="s">
        <v>33</v>
      </c>
      <c r="AX124" s="14" t="s">
        <v>79</v>
      </c>
      <c r="AY124" s="244" t="s">
        <v>135</v>
      </c>
    </row>
    <row r="125" s="2" customFormat="1" ht="16.5" customHeight="1">
      <c r="A125" s="39"/>
      <c r="B125" s="40"/>
      <c r="C125" s="205" t="s">
        <v>206</v>
      </c>
      <c r="D125" s="205" t="s">
        <v>138</v>
      </c>
      <c r="E125" s="206" t="s">
        <v>993</v>
      </c>
      <c r="F125" s="207" t="s">
        <v>994</v>
      </c>
      <c r="G125" s="208" t="s">
        <v>627</v>
      </c>
      <c r="H125" s="209">
        <v>2</v>
      </c>
      <c r="I125" s="210"/>
      <c r="J125" s="211">
        <f>ROUND(I125*H125,2)</f>
        <v>0</v>
      </c>
      <c r="K125" s="207" t="s">
        <v>142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0.03065</v>
      </c>
      <c r="T125" s="215">
        <f>S125*H125</f>
        <v>0.0613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234</v>
      </c>
      <c r="AT125" s="216" t="s">
        <v>138</v>
      </c>
      <c r="AU125" s="216" t="s">
        <v>81</v>
      </c>
      <c r="AY125" s="18" t="s">
        <v>135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234</v>
      </c>
      <c r="BM125" s="216" t="s">
        <v>995</v>
      </c>
    </row>
    <row r="126" s="2" customFormat="1">
      <c r="A126" s="39"/>
      <c r="B126" s="40"/>
      <c r="C126" s="41"/>
      <c r="D126" s="218" t="s">
        <v>145</v>
      </c>
      <c r="E126" s="41"/>
      <c r="F126" s="219" t="s">
        <v>996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145</v>
      </c>
      <c r="AU126" s="18" t="s">
        <v>81</v>
      </c>
    </row>
    <row r="127" s="13" customFormat="1">
      <c r="A127" s="13"/>
      <c r="B127" s="223"/>
      <c r="C127" s="224"/>
      <c r="D127" s="225" t="s">
        <v>147</v>
      </c>
      <c r="E127" s="226" t="s">
        <v>19</v>
      </c>
      <c r="F127" s="227" t="s">
        <v>966</v>
      </c>
      <c r="G127" s="224"/>
      <c r="H127" s="226" t="s">
        <v>19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147</v>
      </c>
      <c r="AU127" s="233" t="s">
        <v>81</v>
      </c>
      <c r="AV127" s="13" t="s">
        <v>79</v>
      </c>
      <c r="AW127" s="13" t="s">
        <v>33</v>
      </c>
      <c r="AX127" s="13" t="s">
        <v>71</v>
      </c>
      <c r="AY127" s="233" t="s">
        <v>135</v>
      </c>
    </row>
    <row r="128" s="14" customFormat="1">
      <c r="A128" s="14"/>
      <c r="B128" s="234"/>
      <c r="C128" s="235"/>
      <c r="D128" s="225" t="s">
        <v>147</v>
      </c>
      <c r="E128" s="236" t="s">
        <v>19</v>
      </c>
      <c r="F128" s="237" t="s">
        <v>81</v>
      </c>
      <c r="G128" s="235"/>
      <c r="H128" s="238">
        <v>2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147</v>
      </c>
      <c r="AU128" s="244" t="s">
        <v>81</v>
      </c>
      <c r="AV128" s="14" t="s">
        <v>81</v>
      </c>
      <c r="AW128" s="14" t="s">
        <v>33</v>
      </c>
      <c r="AX128" s="14" t="s">
        <v>79</v>
      </c>
      <c r="AY128" s="244" t="s">
        <v>135</v>
      </c>
    </row>
    <row r="129" s="2" customFormat="1" ht="16.5" customHeight="1">
      <c r="A129" s="39"/>
      <c r="B129" s="40"/>
      <c r="C129" s="205" t="s">
        <v>211</v>
      </c>
      <c r="D129" s="205" t="s">
        <v>138</v>
      </c>
      <c r="E129" s="206" t="s">
        <v>997</v>
      </c>
      <c r="F129" s="207" t="s">
        <v>998</v>
      </c>
      <c r="G129" s="208" t="s">
        <v>627</v>
      </c>
      <c r="H129" s="209">
        <v>2</v>
      </c>
      <c r="I129" s="210"/>
      <c r="J129" s="211">
        <f>ROUND(I129*H129,2)</f>
        <v>0</v>
      </c>
      <c r="K129" s="207" t="s">
        <v>142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0.00048000000000000001</v>
      </c>
      <c r="R129" s="214">
        <f>Q129*H129</f>
        <v>0.00096000000000000002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234</v>
      </c>
      <c r="AT129" s="216" t="s">
        <v>138</v>
      </c>
      <c r="AU129" s="216" t="s">
        <v>81</v>
      </c>
      <c r="AY129" s="18" t="s">
        <v>135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234</v>
      </c>
      <c r="BM129" s="216" t="s">
        <v>999</v>
      </c>
    </row>
    <row r="130" s="2" customFormat="1">
      <c r="A130" s="39"/>
      <c r="B130" s="40"/>
      <c r="C130" s="41"/>
      <c r="D130" s="218" t="s">
        <v>145</v>
      </c>
      <c r="E130" s="41"/>
      <c r="F130" s="219" t="s">
        <v>1000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145</v>
      </c>
      <c r="AU130" s="18" t="s">
        <v>81</v>
      </c>
    </row>
    <row r="131" s="13" customFormat="1">
      <c r="A131" s="13"/>
      <c r="B131" s="223"/>
      <c r="C131" s="224"/>
      <c r="D131" s="225" t="s">
        <v>147</v>
      </c>
      <c r="E131" s="226" t="s">
        <v>19</v>
      </c>
      <c r="F131" s="227" t="s">
        <v>966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147</v>
      </c>
      <c r="AU131" s="233" t="s">
        <v>81</v>
      </c>
      <c r="AV131" s="13" t="s">
        <v>79</v>
      </c>
      <c r="AW131" s="13" t="s">
        <v>33</v>
      </c>
      <c r="AX131" s="13" t="s">
        <v>71</v>
      </c>
      <c r="AY131" s="233" t="s">
        <v>135</v>
      </c>
    </row>
    <row r="132" s="14" customFormat="1">
      <c r="A132" s="14"/>
      <c r="B132" s="234"/>
      <c r="C132" s="235"/>
      <c r="D132" s="225" t="s">
        <v>147</v>
      </c>
      <c r="E132" s="236" t="s">
        <v>19</v>
      </c>
      <c r="F132" s="237" t="s">
        <v>81</v>
      </c>
      <c r="G132" s="235"/>
      <c r="H132" s="238">
        <v>2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147</v>
      </c>
      <c r="AU132" s="244" t="s">
        <v>81</v>
      </c>
      <c r="AV132" s="14" t="s">
        <v>81</v>
      </c>
      <c r="AW132" s="14" t="s">
        <v>33</v>
      </c>
      <c r="AX132" s="14" t="s">
        <v>79</v>
      </c>
      <c r="AY132" s="244" t="s">
        <v>135</v>
      </c>
    </row>
    <row r="133" s="2" customFormat="1" ht="16.5" customHeight="1">
      <c r="A133" s="39"/>
      <c r="B133" s="40"/>
      <c r="C133" s="205" t="s">
        <v>219</v>
      </c>
      <c r="D133" s="205" t="s">
        <v>138</v>
      </c>
      <c r="E133" s="206" t="s">
        <v>1001</v>
      </c>
      <c r="F133" s="207" t="s">
        <v>1002</v>
      </c>
      <c r="G133" s="208" t="s">
        <v>627</v>
      </c>
      <c r="H133" s="209">
        <v>2</v>
      </c>
      <c r="I133" s="210"/>
      <c r="J133" s="211">
        <f>ROUND(I133*H133,2)</f>
        <v>0</v>
      </c>
      <c r="K133" s="207" t="s">
        <v>142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0.0022399999999999998</v>
      </c>
      <c r="R133" s="214">
        <f>Q133*H133</f>
        <v>0.0044799999999999996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234</v>
      </c>
      <c r="AT133" s="216" t="s">
        <v>138</v>
      </c>
      <c r="AU133" s="216" t="s">
        <v>81</v>
      </c>
      <c r="AY133" s="18" t="s">
        <v>135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234</v>
      </c>
      <c r="BM133" s="216" t="s">
        <v>1003</v>
      </c>
    </row>
    <row r="134" s="2" customFormat="1">
      <c r="A134" s="39"/>
      <c r="B134" s="40"/>
      <c r="C134" s="41"/>
      <c r="D134" s="218" t="s">
        <v>145</v>
      </c>
      <c r="E134" s="41"/>
      <c r="F134" s="219" t="s">
        <v>1004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145</v>
      </c>
      <c r="AU134" s="18" t="s">
        <v>81</v>
      </c>
    </row>
    <row r="135" s="13" customFormat="1">
      <c r="A135" s="13"/>
      <c r="B135" s="223"/>
      <c r="C135" s="224"/>
      <c r="D135" s="225" t="s">
        <v>147</v>
      </c>
      <c r="E135" s="226" t="s">
        <v>19</v>
      </c>
      <c r="F135" s="227" t="s">
        <v>966</v>
      </c>
      <c r="G135" s="224"/>
      <c r="H135" s="226" t="s">
        <v>19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147</v>
      </c>
      <c r="AU135" s="233" t="s">
        <v>81</v>
      </c>
      <c r="AV135" s="13" t="s">
        <v>79</v>
      </c>
      <c r="AW135" s="13" t="s">
        <v>33</v>
      </c>
      <c r="AX135" s="13" t="s">
        <v>71</v>
      </c>
      <c r="AY135" s="233" t="s">
        <v>135</v>
      </c>
    </row>
    <row r="136" s="14" customFormat="1">
      <c r="A136" s="14"/>
      <c r="B136" s="234"/>
      <c r="C136" s="235"/>
      <c r="D136" s="225" t="s">
        <v>147</v>
      </c>
      <c r="E136" s="236" t="s">
        <v>19</v>
      </c>
      <c r="F136" s="237" t="s">
        <v>81</v>
      </c>
      <c r="G136" s="235"/>
      <c r="H136" s="238">
        <v>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147</v>
      </c>
      <c r="AU136" s="244" t="s">
        <v>81</v>
      </c>
      <c r="AV136" s="14" t="s">
        <v>81</v>
      </c>
      <c r="AW136" s="14" t="s">
        <v>33</v>
      </c>
      <c r="AX136" s="14" t="s">
        <v>79</v>
      </c>
      <c r="AY136" s="244" t="s">
        <v>135</v>
      </c>
    </row>
    <row r="137" s="2" customFormat="1" ht="16.5" customHeight="1">
      <c r="A137" s="39"/>
      <c r="B137" s="40"/>
      <c r="C137" s="205" t="s">
        <v>225</v>
      </c>
      <c r="D137" s="205" t="s">
        <v>138</v>
      </c>
      <c r="E137" s="206" t="s">
        <v>1005</v>
      </c>
      <c r="F137" s="207" t="s">
        <v>1006</v>
      </c>
      <c r="G137" s="208" t="s">
        <v>275</v>
      </c>
      <c r="H137" s="209">
        <v>1</v>
      </c>
      <c r="I137" s="210"/>
      <c r="J137" s="211">
        <f>ROUND(I137*H137,2)</f>
        <v>0</v>
      </c>
      <c r="K137" s="207" t="s">
        <v>142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234</v>
      </c>
      <c r="AT137" s="216" t="s">
        <v>138</v>
      </c>
      <c r="AU137" s="216" t="s">
        <v>81</v>
      </c>
      <c r="AY137" s="18" t="s">
        <v>135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234</v>
      </c>
      <c r="BM137" s="216" t="s">
        <v>1007</v>
      </c>
    </row>
    <row r="138" s="2" customFormat="1">
      <c r="A138" s="39"/>
      <c r="B138" s="40"/>
      <c r="C138" s="41"/>
      <c r="D138" s="218" t="s">
        <v>145</v>
      </c>
      <c r="E138" s="41"/>
      <c r="F138" s="219" t="s">
        <v>1008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145</v>
      </c>
      <c r="AU138" s="18" t="s">
        <v>81</v>
      </c>
    </row>
    <row r="139" s="13" customFormat="1">
      <c r="A139" s="13"/>
      <c r="B139" s="223"/>
      <c r="C139" s="224"/>
      <c r="D139" s="225" t="s">
        <v>147</v>
      </c>
      <c r="E139" s="226" t="s">
        <v>19</v>
      </c>
      <c r="F139" s="227" t="s">
        <v>966</v>
      </c>
      <c r="G139" s="224"/>
      <c r="H139" s="226" t="s">
        <v>19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147</v>
      </c>
      <c r="AU139" s="233" t="s">
        <v>81</v>
      </c>
      <c r="AV139" s="13" t="s">
        <v>79</v>
      </c>
      <c r="AW139" s="13" t="s">
        <v>33</v>
      </c>
      <c r="AX139" s="13" t="s">
        <v>71</v>
      </c>
      <c r="AY139" s="233" t="s">
        <v>135</v>
      </c>
    </row>
    <row r="140" s="14" customFormat="1">
      <c r="A140" s="14"/>
      <c r="B140" s="234"/>
      <c r="C140" s="235"/>
      <c r="D140" s="225" t="s">
        <v>147</v>
      </c>
      <c r="E140" s="236" t="s">
        <v>19</v>
      </c>
      <c r="F140" s="237" t="s">
        <v>79</v>
      </c>
      <c r="G140" s="235"/>
      <c r="H140" s="238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147</v>
      </c>
      <c r="AU140" s="244" t="s">
        <v>81</v>
      </c>
      <c r="AV140" s="14" t="s">
        <v>81</v>
      </c>
      <c r="AW140" s="14" t="s">
        <v>33</v>
      </c>
      <c r="AX140" s="14" t="s">
        <v>79</v>
      </c>
      <c r="AY140" s="244" t="s">
        <v>135</v>
      </c>
    </row>
    <row r="141" s="2" customFormat="1" ht="16.5" customHeight="1">
      <c r="A141" s="39"/>
      <c r="B141" s="40"/>
      <c r="C141" s="205" t="s">
        <v>8</v>
      </c>
      <c r="D141" s="205" t="s">
        <v>138</v>
      </c>
      <c r="E141" s="206" t="s">
        <v>1009</v>
      </c>
      <c r="F141" s="207" t="s">
        <v>1010</v>
      </c>
      <c r="G141" s="208" t="s">
        <v>275</v>
      </c>
      <c r="H141" s="209">
        <v>1</v>
      </c>
      <c r="I141" s="210"/>
      <c r="J141" s="211">
        <f>ROUND(I141*H141,2)</f>
        <v>0</v>
      </c>
      <c r="K141" s="207" t="s">
        <v>142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234</v>
      </c>
      <c r="AT141" s="216" t="s">
        <v>138</v>
      </c>
      <c r="AU141" s="216" t="s">
        <v>81</v>
      </c>
      <c r="AY141" s="18" t="s">
        <v>135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234</v>
      </c>
      <c r="BM141" s="216" t="s">
        <v>1011</v>
      </c>
    </row>
    <row r="142" s="2" customFormat="1">
      <c r="A142" s="39"/>
      <c r="B142" s="40"/>
      <c r="C142" s="41"/>
      <c r="D142" s="218" t="s">
        <v>145</v>
      </c>
      <c r="E142" s="41"/>
      <c r="F142" s="219" t="s">
        <v>1012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145</v>
      </c>
      <c r="AU142" s="18" t="s">
        <v>81</v>
      </c>
    </row>
    <row r="143" s="13" customFormat="1">
      <c r="A143" s="13"/>
      <c r="B143" s="223"/>
      <c r="C143" s="224"/>
      <c r="D143" s="225" t="s">
        <v>147</v>
      </c>
      <c r="E143" s="226" t="s">
        <v>19</v>
      </c>
      <c r="F143" s="227" t="s">
        <v>966</v>
      </c>
      <c r="G143" s="224"/>
      <c r="H143" s="226" t="s">
        <v>19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147</v>
      </c>
      <c r="AU143" s="233" t="s">
        <v>81</v>
      </c>
      <c r="AV143" s="13" t="s">
        <v>79</v>
      </c>
      <c r="AW143" s="13" t="s">
        <v>33</v>
      </c>
      <c r="AX143" s="13" t="s">
        <v>71</v>
      </c>
      <c r="AY143" s="233" t="s">
        <v>135</v>
      </c>
    </row>
    <row r="144" s="14" customFormat="1">
      <c r="A144" s="14"/>
      <c r="B144" s="234"/>
      <c r="C144" s="235"/>
      <c r="D144" s="225" t="s">
        <v>147</v>
      </c>
      <c r="E144" s="236" t="s">
        <v>19</v>
      </c>
      <c r="F144" s="237" t="s">
        <v>79</v>
      </c>
      <c r="G144" s="235"/>
      <c r="H144" s="238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147</v>
      </c>
      <c r="AU144" s="244" t="s">
        <v>81</v>
      </c>
      <c r="AV144" s="14" t="s">
        <v>81</v>
      </c>
      <c r="AW144" s="14" t="s">
        <v>33</v>
      </c>
      <c r="AX144" s="14" t="s">
        <v>79</v>
      </c>
      <c r="AY144" s="244" t="s">
        <v>135</v>
      </c>
    </row>
    <row r="145" s="2" customFormat="1" ht="16.5" customHeight="1">
      <c r="A145" s="39"/>
      <c r="B145" s="40"/>
      <c r="C145" s="205" t="s">
        <v>234</v>
      </c>
      <c r="D145" s="205" t="s">
        <v>138</v>
      </c>
      <c r="E145" s="206" t="s">
        <v>1013</v>
      </c>
      <c r="F145" s="207" t="s">
        <v>1014</v>
      </c>
      <c r="G145" s="208" t="s">
        <v>275</v>
      </c>
      <c r="H145" s="209">
        <v>3</v>
      </c>
      <c r="I145" s="210"/>
      <c r="J145" s="211">
        <f>ROUND(I145*H145,2)</f>
        <v>0</v>
      </c>
      <c r="K145" s="207" t="s">
        <v>142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0.0030999999999999999</v>
      </c>
      <c r="T145" s="215">
        <f>S145*H145</f>
        <v>0.0092999999999999992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234</v>
      </c>
      <c r="AT145" s="216" t="s">
        <v>138</v>
      </c>
      <c r="AU145" s="216" t="s">
        <v>81</v>
      </c>
      <c r="AY145" s="18" t="s">
        <v>135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234</v>
      </c>
      <c r="BM145" s="216" t="s">
        <v>1015</v>
      </c>
    </row>
    <row r="146" s="2" customFormat="1">
      <c r="A146" s="39"/>
      <c r="B146" s="40"/>
      <c r="C146" s="41"/>
      <c r="D146" s="218" t="s">
        <v>145</v>
      </c>
      <c r="E146" s="41"/>
      <c r="F146" s="219" t="s">
        <v>1016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145</v>
      </c>
      <c r="AU146" s="18" t="s">
        <v>81</v>
      </c>
    </row>
    <row r="147" s="13" customFormat="1">
      <c r="A147" s="13"/>
      <c r="B147" s="223"/>
      <c r="C147" s="224"/>
      <c r="D147" s="225" t="s">
        <v>147</v>
      </c>
      <c r="E147" s="226" t="s">
        <v>19</v>
      </c>
      <c r="F147" s="227" t="s">
        <v>966</v>
      </c>
      <c r="G147" s="224"/>
      <c r="H147" s="226" t="s">
        <v>19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147</v>
      </c>
      <c r="AU147" s="233" t="s">
        <v>81</v>
      </c>
      <c r="AV147" s="13" t="s">
        <v>79</v>
      </c>
      <c r="AW147" s="13" t="s">
        <v>33</v>
      </c>
      <c r="AX147" s="13" t="s">
        <v>71</v>
      </c>
      <c r="AY147" s="233" t="s">
        <v>135</v>
      </c>
    </row>
    <row r="148" s="14" customFormat="1">
      <c r="A148" s="14"/>
      <c r="B148" s="234"/>
      <c r="C148" s="235"/>
      <c r="D148" s="225" t="s">
        <v>147</v>
      </c>
      <c r="E148" s="236" t="s">
        <v>19</v>
      </c>
      <c r="F148" s="237" t="s">
        <v>136</v>
      </c>
      <c r="G148" s="235"/>
      <c r="H148" s="238">
        <v>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147</v>
      </c>
      <c r="AU148" s="244" t="s">
        <v>81</v>
      </c>
      <c r="AV148" s="14" t="s">
        <v>81</v>
      </c>
      <c r="AW148" s="14" t="s">
        <v>33</v>
      </c>
      <c r="AX148" s="14" t="s">
        <v>79</v>
      </c>
      <c r="AY148" s="244" t="s">
        <v>135</v>
      </c>
    </row>
    <row r="149" s="2" customFormat="1" ht="16.5" customHeight="1">
      <c r="A149" s="39"/>
      <c r="B149" s="40"/>
      <c r="C149" s="205" t="s">
        <v>240</v>
      </c>
      <c r="D149" s="205" t="s">
        <v>138</v>
      </c>
      <c r="E149" s="206" t="s">
        <v>1017</v>
      </c>
      <c r="F149" s="207" t="s">
        <v>1018</v>
      </c>
      <c r="G149" s="208" t="s">
        <v>627</v>
      </c>
      <c r="H149" s="209">
        <v>20</v>
      </c>
      <c r="I149" s="210"/>
      <c r="J149" s="211">
        <f>ROUND(I149*H149,2)</f>
        <v>0</v>
      </c>
      <c r="K149" s="207" t="s">
        <v>142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234</v>
      </c>
      <c r="AT149" s="216" t="s">
        <v>138</v>
      </c>
      <c r="AU149" s="216" t="s">
        <v>81</v>
      </c>
      <c r="AY149" s="18" t="s">
        <v>135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234</v>
      </c>
      <c r="BM149" s="216" t="s">
        <v>1019</v>
      </c>
    </row>
    <row r="150" s="2" customFormat="1">
      <c r="A150" s="39"/>
      <c r="B150" s="40"/>
      <c r="C150" s="41"/>
      <c r="D150" s="218" t="s">
        <v>145</v>
      </c>
      <c r="E150" s="41"/>
      <c r="F150" s="219" t="s">
        <v>1020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145</v>
      </c>
      <c r="AU150" s="18" t="s">
        <v>81</v>
      </c>
    </row>
    <row r="151" s="13" customFormat="1">
      <c r="A151" s="13"/>
      <c r="B151" s="223"/>
      <c r="C151" s="224"/>
      <c r="D151" s="225" t="s">
        <v>147</v>
      </c>
      <c r="E151" s="226" t="s">
        <v>19</v>
      </c>
      <c r="F151" s="227" t="s">
        <v>966</v>
      </c>
      <c r="G151" s="224"/>
      <c r="H151" s="226" t="s">
        <v>19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147</v>
      </c>
      <c r="AU151" s="233" t="s">
        <v>81</v>
      </c>
      <c r="AV151" s="13" t="s">
        <v>79</v>
      </c>
      <c r="AW151" s="13" t="s">
        <v>33</v>
      </c>
      <c r="AX151" s="13" t="s">
        <v>71</v>
      </c>
      <c r="AY151" s="233" t="s">
        <v>135</v>
      </c>
    </row>
    <row r="152" s="14" customFormat="1">
      <c r="A152" s="14"/>
      <c r="B152" s="234"/>
      <c r="C152" s="235"/>
      <c r="D152" s="225" t="s">
        <v>147</v>
      </c>
      <c r="E152" s="236" t="s">
        <v>19</v>
      </c>
      <c r="F152" s="237" t="s">
        <v>239</v>
      </c>
      <c r="G152" s="235"/>
      <c r="H152" s="238">
        <v>20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147</v>
      </c>
      <c r="AU152" s="244" t="s">
        <v>81</v>
      </c>
      <c r="AV152" s="14" t="s">
        <v>81</v>
      </c>
      <c r="AW152" s="14" t="s">
        <v>33</v>
      </c>
      <c r="AX152" s="14" t="s">
        <v>79</v>
      </c>
      <c r="AY152" s="244" t="s">
        <v>135</v>
      </c>
    </row>
    <row r="153" s="2" customFormat="1" ht="24.15" customHeight="1">
      <c r="A153" s="39"/>
      <c r="B153" s="40"/>
      <c r="C153" s="205" t="s">
        <v>251</v>
      </c>
      <c r="D153" s="205" t="s">
        <v>138</v>
      </c>
      <c r="E153" s="206" t="s">
        <v>1021</v>
      </c>
      <c r="F153" s="207" t="s">
        <v>1022</v>
      </c>
      <c r="G153" s="208" t="s">
        <v>160</v>
      </c>
      <c r="H153" s="209">
        <v>0.0050000000000000001</v>
      </c>
      <c r="I153" s="210"/>
      <c r="J153" s="211">
        <f>ROUND(I153*H153,2)</f>
        <v>0</v>
      </c>
      <c r="K153" s="207" t="s">
        <v>142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234</v>
      </c>
      <c r="AT153" s="216" t="s">
        <v>138</v>
      </c>
      <c r="AU153" s="216" t="s">
        <v>81</v>
      </c>
      <c r="AY153" s="18" t="s">
        <v>135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234</v>
      </c>
      <c r="BM153" s="216" t="s">
        <v>1023</v>
      </c>
    </row>
    <row r="154" s="2" customFormat="1">
      <c r="A154" s="39"/>
      <c r="B154" s="40"/>
      <c r="C154" s="41"/>
      <c r="D154" s="218" t="s">
        <v>145</v>
      </c>
      <c r="E154" s="41"/>
      <c r="F154" s="219" t="s">
        <v>1024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145</v>
      </c>
      <c r="AU154" s="18" t="s">
        <v>81</v>
      </c>
    </row>
    <row r="155" s="2" customFormat="1" ht="24.15" customHeight="1">
      <c r="A155" s="39"/>
      <c r="B155" s="40"/>
      <c r="C155" s="205" t="s">
        <v>257</v>
      </c>
      <c r="D155" s="205" t="s">
        <v>138</v>
      </c>
      <c r="E155" s="206" t="s">
        <v>1025</v>
      </c>
      <c r="F155" s="207" t="s">
        <v>1026</v>
      </c>
      <c r="G155" s="208" t="s">
        <v>160</v>
      </c>
      <c r="H155" s="209">
        <v>0.0050000000000000001</v>
      </c>
      <c r="I155" s="210"/>
      <c r="J155" s="211">
        <f>ROUND(I155*H155,2)</f>
        <v>0</v>
      </c>
      <c r="K155" s="207" t="s">
        <v>142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234</v>
      </c>
      <c r="AT155" s="216" t="s">
        <v>138</v>
      </c>
      <c r="AU155" s="216" t="s">
        <v>81</v>
      </c>
      <c r="AY155" s="18" t="s">
        <v>135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234</v>
      </c>
      <c r="BM155" s="216" t="s">
        <v>1027</v>
      </c>
    </row>
    <row r="156" s="2" customFormat="1">
      <c r="A156" s="39"/>
      <c r="B156" s="40"/>
      <c r="C156" s="41"/>
      <c r="D156" s="218" t="s">
        <v>145</v>
      </c>
      <c r="E156" s="41"/>
      <c r="F156" s="219" t="s">
        <v>1028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145</v>
      </c>
      <c r="AU156" s="18" t="s">
        <v>81</v>
      </c>
    </row>
    <row r="157" s="2" customFormat="1" ht="24.15" customHeight="1">
      <c r="A157" s="39"/>
      <c r="B157" s="40"/>
      <c r="C157" s="205" t="s">
        <v>239</v>
      </c>
      <c r="D157" s="205" t="s">
        <v>138</v>
      </c>
      <c r="E157" s="206" t="s">
        <v>1029</v>
      </c>
      <c r="F157" s="207" t="s">
        <v>1030</v>
      </c>
      <c r="G157" s="208" t="s">
        <v>160</v>
      </c>
      <c r="H157" s="209">
        <v>0.0050000000000000001</v>
      </c>
      <c r="I157" s="210"/>
      <c r="J157" s="211">
        <f>ROUND(I157*H157,2)</f>
        <v>0</v>
      </c>
      <c r="K157" s="207" t="s">
        <v>142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234</v>
      </c>
      <c r="AT157" s="216" t="s">
        <v>138</v>
      </c>
      <c r="AU157" s="216" t="s">
        <v>81</v>
      </c>
      <c r="AY157" s="18" t="s">
        <v>135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234</v>
      </c>
      <c r="BM157" s="216" t="s">
        <v>1031</v>
      </c>
    </row>
    <row r="158" s="2" customFormat="1">
      <c r="A158" s="39"/>
      <c r="B158" s="40"/>
      <c r="C158" s="41"/>
      <c r="D158" s="218" t="s">
        <v>145</v>
      </c>
      <c r="E158" s="41"/>
      <c r="F158" s="219" t="s">
        <v>1032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145</v>
      </c>
      <c r="AU158" s="18" t="s">
        <v>81</v>
      </c>
    </row>
    <row r="159" s="2" customFormat="1" ht="33" customHeight="1">
      <c r="A159" s="39"/>
      <c r="B159" s="40"/>
      <c r="C159" s="205" t="s">
        <v>7</v>
      </c>
      <c r="D159" s="205" t="s">
        <v>138</v>
      </c>
      <c r="E159" s="206" t="s">
        <v>1033</v>
      </c>
      <c r="F159" s="207" t="s">
        <v>1034</v>
      </c>
      <c r="G159" s="208" t="s">
        <v>160</v>
      </c>
      <c r="H159" s="209">
        <v>0.10000000000000001</v>
      </c>
      <c r="I159" s="210"/>
      <c r="J159" s="211">
        <f>ROUND(I159*H159,2)</f>
        <v>0</v>
      </c>
      <c r="K159" s="207" t="s">
        <v>142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234</v>
      </c>
      <c r="AT159" s="216" t="s">
        <v>138</v>
      </c>
      <c r="AU159" s="216" t="s">
        <v>81</v>
      </c>
      <c r="AY159" s="18" t="s">
        <v>135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234</v>
      </c>
      <c r="BM159" s="216" t="s">
        <v>1035</v>
      </c>
    </row>
    <row r="160" s="2" customFormat="1">
      <c r="A160" s="39"/>
      <c r="B160" s="40"/>
      <c r="C160" s="41"/>
      <c r="D160" s="218" t="s">
        <v>145</v>
      </c>
      <c r="E160" s="41"/>
      <c r="F160" s="219" t="s">
        <v>1036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145</v>
      </c>
      <c r="AU160" s="18" t="s">
        <v>81</v>
      </c>
    </row>
    <row r="161" s="14" customFormat="1">
      <c r="A161" s="14"/>
      <c r="B161" s="234"/>
      <c r="C161" s="235"/>
      <c r="D161" s="225" t="s">
        <v>147</v>
      </c>
      <c r="E161" s="235"/>
      <c r="F161" s="237" t="s">
        <v>1037</v>
      </c>
      <c r="G161" s="235"/>
      <c r="H161" s="238">
        <v>0.10000000000000001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147</v>
      </c>
      <c r="AU161" s="244" t="s">
        <v>81</v>
      </c>
      <c r="AV161" s="14" t="s">
        <v>81</v>
      </c>
      <c r="AW161" s="14" t="s">
        <v>4</v>
      </c>
      <c r="AX161" s="14" t="s">
        <v>79</v>
      </c>
      <c r="AY161" s="244" t="s">
        <v>135</v>
      </c>
    </row>
    <row r="162" s="12" customFormat="1" ht="22.8" customHeight="1">
      <c r="A162" s="12"/>
      <c r="B162" s="189"/>
      <c r="C162" s="190"/>
      <c r="D162" s="191" t="s">
        <v>70</v>
      </c>
      <c r="E162" s="203" t="s">
        <v>1038</v>
      </c>
      <c r="F162" s="203" t="s">
        <v>1039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SUM(P163:P207)</f>
        <v>0</v>
      </c>
      <c r="Q162" s="197"/>
      <c r="R162" s="198">
        <f>SUM(R163:R207)</f>
        <v>0.032399999999999998</v>
      </c>
      <c r="S162" s="197"/>
      <c r="T162" s="199">
        <f>SUM(T163:T207)</f>
        <v>0.011199999999999998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81</v>
      </c>
      <c r="AT162" s="201" t="s">
        <v>70</v>
      </c>
      <c r="AU162" s="201" t="s">
        <v>79</v>
      </c>
      <c r="AY162" s="200" t="s">
        <v>135</v>
      </c>
      <c r="BK162" s="202">
        <f>SUM(BK163:BK207)</f>
        <v>0</v>
      </c>
    </row>
    <row r="163" s="2" customFormat="1" ht="16.5" customHeight="1">
      <c r="A163" s="39"/>
      <c r="B163" s="40"/>
      <c r="C163" s="205" t="s">
        <v>272</v>
      </c>
      <c r="D163" s="205" t="s">
        <v>138</v>
      </c>
      <c r="E163" s="206" t="s">
        <v>1040</v>
      </c>
      <c r="F163" s="207" t="s">
        <v>1041</v>
      </c>
      <c r="G163" s="208" t="s">
        <v>627</v>
      </c>
      <c r="H163" s="209">
        <v>40</v>
      </c>
      <c r="I163" s="210"/>
      <c r="J163" s="211">
        <f>ROUND(I163*H163,2)</f>
        <v>0</v>
      </c>
      <c r="K163" s="207" t="s">
        <v>142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0.00027999999999999998</v>
      </c>
      <c r="T163" s="215">
        <f>S163*H163</f>
        <v>0.011199999999999998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234</v>
      </c>
      <c r="AT163" s="216" t="s">
        <v>138</v>
      </c>
      <c r="AU163" s="216" t="s">
        <v>81</v>
      </c>
      <c r="AY163" s="18" t="s">
        <v>135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234</v>
      </c>
      <c r="BM163" s="216" t="s">
        <v>1042</v>
      </c>
    </row>
    <row r="164" s="2" customFormat="1">
      <c r="A164" s="39"/>
      <c r="B164" s="40"/>
      <c r="C164" s="41"/>
      <c r="D164" s="218" t="s">
        <v>145</v>
      </c>
      <c r="E164" s="41"/>
      <c r="F164" s="219" t="s">
        <v>1043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145</v>
      </c>
      <c r="AU164" s="18" t="s">
        <v>81</v>
      </c>
    </row>
    <row r="165" s="13" customFormat="1">
      <c r="A165" s="13"/>
      <c r="B165" s="223"/>
      <c r="C165" s="224"/>
      <c r="D165" s="225" t="s">
        <v>147</v>
      </c>
      <c r="E165" s="226" t="s">
        <v>19</v>
      </c>
      <c r="F165" s="227" t="s">
        <v>966</v>
      </c>
      <c r="G165" s="224"/>
      <c r="H165" s="226" t="s">
        <v>19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147</v>
      </c>
      <c r="AU165" s="233" t="s">
        <v>81</v>
      </c>
      <c r="AV165" s="13" t="s">
        <v>79</v>
      </c>
      <c r="AW165" s="13" t="s">
        <v>33</v>
      </c>
      <c r="AX165" s="13" t="s">
        <v>71</v>
      </c>
      <c r="AY165" s="233" t="s">
        <v>135</v>
      </c>
    </row>
    <row r="166" s="14" customFormat="1">
      <c r="A166" s="14"/>
      <c r="B166" s="234"/>
      <c r="C166" s="235"/>
      <c r="D166" s="225" t="s">
        <v>147</v>
      </c>
      <c r="E166" s="236" t="s">
        <v>19</v>
      </c>
      <c r="F166" s="237" t="s">
        <v>384</v>
      </c>
      <c r="G166" s="235"/>
      <c r="H166" s="238">
        <v>40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147</v>
      </c>
      <c r="AU166" s="244" t="s">
        <v>81</v>
      </c>
      <c r="AV166" s="14" t="s">
        <v>81</v>
      </c>
      <c r="AW166" s="14" t="s">
        <v>33</v>
      </c>
      <c r="AX166" s="14" t="s">
        <v>79</v>
      </c>
      <c r="AY166" s="244" t="s">
        <v>135</v>
      </c>
    </row>
    <row r="167" s="2" customFormat="1" ht="16.5" customHeight="1">
      <c r="A167" s="39"/>
      <c r="B167" s="40"/>
      <c r="C167" s="205" t="s">
        <v>278</v>
      </c>
      <c r="D167" s="205" t="s">
        <v>138</v>
      </c>
      <c r="E167" s="206" t="s">
        <v>1044</v>
      </c>
      <c r="F167" s="207" t="s">
        <v>1045</v>
      </c>
      <c r="G167" s="208" t="s">
        <v>627</v>
      </c>
      <c r="H167" s="209">
        <v>40</v>
      </c>
      <c r="I167" s="210"/>
      <c r="J167" s="211">
        <f>ROUND(I167*H167,2)</f>
        <v>0</v>
      </c>
      <c r="K167" s="207" t="s">
        <v>142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0.00034000000000000002</v>
      </c>
      <c r="R167" s="214">
        <f>Q167*H167</f>
        <v>0.013600000000000001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234</v>
      </c>
      <c r="AT167" s="216" t="s">
        <v>138</v>
      </c>
      <c r="AU167" s="216" t="s">
        <v>81</v>
      </c>
      <c r="AY167" s="18" t="s">
        <v>135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234</v>
      </c>
      <c r="BM167" s="216" t="s">
        <v>1046</v>
      </c>
    </row>
    <row r="168" s="2" customFormat="1">
      <c r="A168" s="39"/>
      <c r="B168" s="40"/>
      <c r="C168" s="41"/>
      <c r="D168" s="218" t="s">
        <v>145</v>
      </c>
      <c r="E168" s="41"/>
      <c r="F168" s="219" t="s">
        <v>1047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145</v>
      </c>
      <c r="AU168" s="18" t="s">
        <v>81</v>
      </c>
    </row>
    <row r="169" s="13" customFormat="1">
      <c r="A169" s="13"/>
      <c r="B169" s="223"/>
      <c r="C169" s="224"/>
      <c r="D169" s="225" t="s">
        <v>147</v>
      </c>
      <c r="E169" s="226" t="s">
        <v>19</v>
      </c>
      <c r="F169" s="227" t="s">
        <v>966</v>
      </c>
      <c r="G169" s="224"/>
      <c r="H169" s="226" t="s">
        <v>19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147</v>
      </c>
      <c r="AU169" s="233" t="s">
        <v>81</v>
      </c>
      <c r="AV169" s="13" t="s">
        <v>79</v>
      </c>
      <c r="AW169" s="13" t="s">
        <v>33</v>
      </c>
      <c r="AX169" s="13" t="s">
        <v>71</v>
      </c>
      <c r="AY169" s="233" t="s">
        <v>135</v>
      </c>
    </row>
    <row r="170" s="14" customFormat="1">
      <c r="A170" s="14"/>
      <c r="B170" s="234"/>
      <c r="C170" s="235"/>
      <c r="D170" s="225" t="s">
        <v>147</v>
      </c>
      <c r="E170" s="236" t="s">
        <v>19</v>
      </c>
      <c r="F170" s="237" t="s">
        <v>1048</v>
      </c>
      <c r="G170" s="235"/>
      <c r="H170" s="238">
        <v>40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147</v>
      </c>
      <c r="AU170" s="244" t="s">
        <v>81</v>
      </c>
      <c r="AV170" s="14" t="s">
        <v>81</v>
      </c>
      <c r="AW170" s="14" t="s">
        <v>33</v>
      </c>
      <c r="AX170" s="14" t="s">
        <v>79</v>
      </c>
      <c r="AY170" s="244" t="s">
        <v>135</v>
      </c>
    </row>
    <row r="171" s="2" customFormat="1" ht="16.5" customHeight="1">
      <c r="A171" s="39"/>
      <c r="B171" s="40"/>
      <c r="C171" s="256" t="s">
        <v>283</v>
      </c>
      <c r="D171" s="256" t="s">
        <v>279</v>
      </c>
      <c r="E171" s="257" t="s">
        <v>1049</v>
      </c>
      <c r="F171" s="258" t="s">
        <v>1050</v>
      </c>
      <c r="G171" s="259" t="s">
        <v>627</v>
      </c>
      <c r="H171" s="260">
        <v>40</v>
      </c>
      <c r="I171" s="261"/>
      <c r="J171" s="262">
        <f>ROUND(I171*H171,2)</f>
        <v>0</v>
      </c>
      <c r="K171" s="258" t="s">
        <v>142</v>
      </c>
      <c r="L171" s="263"/>
      <c r="M171" s="264" t="s">
        <v>19</v>
      </c>
      <c r="N171" s="265" t="s">
        <v>42</v>
      </c>
      <c r="O171" s="85"/>
      <c r="P171" s="214">
        <f>O171*H171</f>
        <v>0</v>
      </c>
      <c r="Q171" s="214">
        <v>0.00036000000000000002</v>
      </c>
      <c r="R171" s="214">
        <f>Q171*H171</f>
        <v>0.014400000000000001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333</v>
      </c>
      <c r="AT171" s="216" t="s">
        <v>279</v>
      </c>
      <c r="AU171" s="216" t="s">
        <v>81</v>
      </c>
      <c r="AY171" s="18" t="s">
        <v>135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234</v>
      </c>
      <c r="BM171" s="216" t="s">
        <v>1051</v>
      </c>
    </row>
    <row r="172" s="2" customFormat="1" ht="24.15" customHeight="1">
      <c r="A172" s="39"/>
      <c r="B172" s="40"/>
      <c r="C172" s="205" t="s">
        <v>287</v>
      </c>
      <c r="D172" s="205" t="s">
        <v>138</v>
      </c>
      <c r="E172" s="206" t="s">
        <v>1052</v>
      </c>
      <c r="F172" s="207" t="s">
        <v>1053</v>
      </c>
      <c r="G172" s="208" t="s">
        <v>1054</v>
      </c>
      <c r="H172" s="209">
        <v>1</v>
      </c>
      <c r="I172" s="210"/>
      <c r="J172" s="211">
        <f>ROUND(I172*H172,2)</f>
        <v>0</v>
      </c>
      <c r="K172" s="207" t="s">
        <v>142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234</v>
      </c>
      <c r="AT172" s="216" t="s">
        <v>138</v>
      </c>
      <c r="AU172" s="216" t="s">
        <v>81</v>
      </c>
      <c r="AY172" s="18" t="s">
        <v>135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234</v>
      </c>
      <c r="BM172" s="216" t="s">
        <v>1055</v>
      </c>
    </row>
    <row r="173" s="2" customFormat="1">
      <c r="A173" s="39"/>
      <c r="B173" s="40"/>
      <c r="C173" s="41"/>
      <c r="D173" s="218" t="s">
        <v>145</v>
      </c>
      <c r="E173" s="41"/>
      <c r="F173" s="219" t="s">
        <v>1056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145</v>
      </c>
      <c r="AU173" s="18" t="s">
        <v>81</v>
      </c>
    </row>
    <row r="174" s="14" customFormat="1">
      <c r="A174" s="14"/>
      <c r="B174" s="234"/>
      <c r="C174" s="235"/>
      <c r="D174" s="225" t="s">
        <v>147</v>
      </c>
      <c r="E174" s="236" t="s">
        <v>19</v>
      </c>
      <c r="F174" s="237" t="s">
        <v>79</v>
      </c>
      <c r="G174" s="235"/>
      <c r="H174" s="238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147</v>
      </c>
      <c r="AU174" s="244" t="s">
        <v>81</v>
      </c>
      <c r="AV174" s="14" t="s">
        <v>81</v>
      </c>
      <c r="AW174" s="14" t="s">
        <v>33</v>
      </c>
      <c r="AX174" s="14" t="s">
        <v>79</v>
      </c>
      <c r="AY174" s="244" t="s">
        <v>135</v>
      </c>
    </row>
    <row r="175" s="2" customFormat="1" ht="24.15" customHeight="1">
      <c r="A175" s="39"/>
      <c r="B175" s="40"/>
      <c r="C175" s="205" t="s">
        <v>295</v>
      </c>
      <c r="D175" s="205" t="s">
        <v>138</v>
      </c>
      <c r="E175" s="206" t="s">
        <v>1057</v>
      </c>
      <c r="F175" s="207" t="s">
        <v>1058</v>
      </c>
      <c r="G175" s="208" t="s">
        <v>627</v>
      </c>
      <c r="H175" s="209">
        <v>40</v>
      </c>
      <c r="I175" s="210"/>
      <c r="J175" s="211">
        <f>ROUND(I175*H175,2)</f>
        <v>0</v>
      </c>
      <c r="K175" s="207" t="s">
        <v>142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5.0000000000000002E-05</v>
      </c>
      <c r="R175" s="214">
        <f>Q175*H175</f>
        <v>0.002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234</v>
      </c>
      <c r="AT175" s="216" t="s">
        <v>138</v>
      </c>
      <c r="AU175" s="216" t="s">
        <v>81</v>
      </c>
      <c r="AY175" s="18" t="s">
        <v>135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234</v>
      </c>
      <c r="BM175" s="216" t="s">
        <v>1059</v>
      </c>
    </row>
    <row r="176" s="2" customFormat="1">
      <c r="A176" s="39"/>
      <c r="B176" s="40"/>
      <c r="C176" s="41"/>
      <c r="D176" s="218" t="s">
        <v>145</v>
      </c>
      <c r="E176" s="41"/>
      <c r="F176" s="219" t="s">
        <v>1060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145</v>
      </c>
      <c r="AU176" s="18" t="s">
        <v>81</v>
      </c>
    </row>
    <row r="177" s="13" customFormat="1">
      <c r="A177" s="13"/>
      <c r="B177" s="223"/>
      <c r="C177" s="224"/>
      <c r="D177" s="225" t="s">
        <v>147</v>
      </c>
      <c r="E177" s="226" t="s">
        <v>19</v>
      </c>
      <c r="F177" s="227" t="s">
        <v>966</v>
      </c>
      <c r="G177" s="224"/>
      <c r="H177" s="226" t="s">
        <v>19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147</v>
      </c>
      <c r="AU177" s="233" t="s">
        <v>81</v>
      </c>
      <c r="AV177" s="13" t="s">
        <v>79</v>
      </c>
      <c r="AW177" s="13" t="s">
        <v>33</v>
      </c>
      <c r="AX177" s="13" t="s">
        <v>71</v>
      </c>
      <c r="AY177" s="233" t="s">
        <v>135</v>
      </c>
    </row>
    <row r="178" s="14" customFormat="1">
      <c r="A178" s="14"/>
      <c r="B178" s="234"/>
      <c r="C178" s="235"/>
      <c r="D178" s="225" t="s">
        <v>147</v>
      </c>
      <c r="E178" s="236" t="s">
        <v>19</v>
      </c>
      <c r="F178" s="237" t="s">
        <v>1048</v>
      </c>
      <c r="G178" s="235"/>
      <c r="H178" s="238">
        <v>40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147</v>
      </c>
      <c r="AU178" s="244" t="s">
        <v>81</v>
      </c>
      <c r="AV178" s="14" t="s">
        <v>81</v>
      </c>
      <c r="AW178" s="14" t="s">
        <v>33</v>
      </c>
      <c r="AX178" s="14" t="s">
        <v>79</v>
      </c>
      <c r="AY178" s="244" t="s">
        <v>135</v>
      </c>
    </row>
    <row r="179" s="2" customFormat="1" ht="16.5" customHeight="1">
      <c r="A179" s="39"/>
      <c r="B179" s="40"/>
      <c r="C179" s="205" t="s">
        <v>302</v>
      </c>
      <c r="D179" s="205" t="s">
        <v>138</v>
      </c>
      <c r="E179" s="206" t="s">
        <v>1061</v>
      </c>
      <c r="F179" s="207" t="s">
        <v>1062</v>
      </c>
      <c r="G179" s="208" t="s">
        <v>275</v>
      </c>
      <c r="H179" s="209">
        <v>1</v>
      </c>
      <c r="I179" s="210"/>
      <c r="J179" s="211">
        <f>ROUND(I179*H179,2)</f>
        <v>0</v>
      </c>
      <c r="K179" s="207" t="s">
        <v>142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0.00012999999999999999</v>
      </c>
      <c r="R179" s="214">
        <f>Q179*H179</f>
        <v>0.00012999999999999999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234</v>
      </c>
      <c r="AT179" s="216" t="s">
        <v>138</v>
      </c>
      <c r="AU179" s="216" t="s">
        <v>81</v>
      </c>
      <c r="AY179" s="18" t="s">
        <v>135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234</v>
      </c>
      <c r="BM179" s="216" t="s">
        <v>1063</v>
      </c>
    </row>
    <row r="180" s="2" customFormat="1">
      <c r="A180" s="39"/>
      <c r="B180" s="40"/>
      <c r="C180" s="41"/>
      <c r="D180" s="218" t="s">
        <v>145</v>
      </c>
      <c r="E180" s="41"/>
      <c r="F180" s="219" t="s">
        <v>1064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145</v>
      </c>
      <c r="AU180" s="18" t="s">
        <v>81</v>
      </c>
    </row>
    <row r="181" s="13" customFormat="1">
      <c r="A181" s="13"/>
      <c r="B181" s="223"/>
      <c r="C181" s="224"/>
      <c r="D181" s="225" t="s">
        <v>147</v>
      </c>
      <c r="E181" s="226" t="s">
        <v>19</v>
      </c>
      <c r="F181" s="227" t="s">
        <v>966</v>
      </c>
      <c r="G181" s="224"/>
      <c r="H181" s="226" t="s">
        <v>19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147</v>
      </c>
      <c r="AU181" s="233" t="s">
        <v>81</v>
      </c>
      <c r="AV181" s="13" t="s">
        <v>79</v>
      </c>
      <c r="AW181" s="13" t="s">
        <v>33</v>
      </c>
      <c r="AX181" s="13" t="s">
        <v>71</v>
      </c>
      <c r="AY181" s="233" t="s">
        <v>135</v>
      </c>
    </row>
    <row r="182" s="14" customFormat="1">
      <c r="A182" s="14"/>
      <c r="B182" s="234"/>
      <c r="C182" s="235"/>
      <c r="D182" s="225" t="s">
        <v>147</v>
      </c>
      <c r="E182" s="236" t="s">
        <v>19</v>
      </c>
      <c r="F182" s="237" t="s">
        <v>79</v>
      </c>
      <c r="G182" s="235"/>
      <c r="H182" s="238">
        <v>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147</v>
      </c>
      <c r="AU182" s="244" t="s">
        <v>81</v>
      </c>
      <c r="AV182" s="14" t="s">
        <v>81</v>
      </c>
      <c r="AW182" s="14" t="s">
        <v>33</v>
      </c>
      <c r="AX182" s="14" t="s">
        <v>79</v>
      </c>
      <c r="AY182" s="244" t="s">
        <v>135</v>
      </c>
    </row>
    <row r="183" s="2" customFormat="1" ht="16.5" customHeight="1">
      <c r="A183" s="39"/>
      <c r="B183" s="40"/>
      <c r="C183" s="205" t="s">
        <v>308</v>
      </c>
      <c r="D183" s="205" t="s">
        <v>138</v>
      </c>
      <c r="E183" s="206" t="s">
        <v>1065</v>
      </c>
      <c r="F183" s="207" t="s">
        <v>1066</v>
      </c>
      <c r="G183" s="208" t="s">
        <v>1067</v>
      </c>
      <c r="H183" s="209">
        <v>1</v>
      </c>
      <c r="I183" s="210"/>
      <c r="J183" s="211">
        <f>ROUND(I183*H183,2)</f>
        <v>0</v>
      </c>
      <c r="K183" s="207" t="s">
        <v>142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0.00025000000000000001</v>
      </c>
      <c r="R183" s="214">
        <f>Q183*H183</f>
        <v>0.00025000000000000001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234</v>
      </c>
      <c r="AT183" s="216" t="s">
        <v>138</v>
      </c>
      <c r="AU183" s="216" t="s">
        <v>81</v>
      </c>
      <c r="AY183" s="18" t="s">
        <v>135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234</v>
      </c>
      <c r="BM183" s="216" t="s">
        <v>1068</v>
      </c>
    </row>
    <row r="184" s="2" customFormat="1">
      <c r="A184" s="39"/>
      <c r="B184" s="40"/>
      <c r="C184" s="41"/>
      <c r="D184" s="218" t="s">
        <v>145</v>
      </c>
      <c r="E184" s="41"/>
      <c r="F184" s="219" t="s">
        <v>1069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145</v>
      </c>
      <c r="AU184" s="18" t="s">
        <v>81</v>
      </c>
    </row>
    <row r="185" s="13" customFormat="1">
      <c r="A185" s="13"/>
      <c r="B185" s="223"/>
      <c r="C185" s="224"/>
      <c r="D185" s="225" t="s">
        <v>147</v>
      </c>
      <c r="E185" s="226" t="s">
        <v>19</v>
      </c>
      <c r="F185" s="227" t="s">
        <v>966</v>
      </c>
      <c r="G185" s="224"/>
      <c r="H185" s="226" t="s">
        <v>19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147</v>
      </c>
      <c r="AU185" s="233" t="s">
        <v>81</v>
      </c>
      <c r="AV185" s="13" t="s">
        <v>79</v>
      </c>
      <c r="AW185" s="13" t="s">
        <v>33</v>
      </c>
      <c r="AX185" s="13" t="s">
        <v>71</v>
      </c>
      <c r="AY185" s="233" t="s">
        <v>135</v>
      </c>
    </row>
    <row r="186" s="14" customFormat="1">
      <c r="A186" s="14"/>
      <c r="B186" s="234"/>
      <c r="C186" s="235"/>
      <c r="D186" s="225" t="s">
        <v>147</v>
      </c>
      <c r="E186" s="236" t="s">
        <v>19</v>
      </c>
      <c r="F186" s="237" t="s">
        <v>79</v>
      </c>
      <c r="G186" s="235"/>
      <c r="H186" s="238">
        <v>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147</v>
      </c>
      <c r="AU186" s="244" t="s">
        <v>81</v>
      </c>
      <c r="AV186" s="14" t="s">
        <v>81</v>
      </c>
      <c r="AW186" s="14" t="s">
        <v>33</v>
      </c>
      <c r="AX186" s="14" t="s">
        <v>79</v>
      </c>
      <c r="AY186" s="244" t="s">
        <v>135</v>
      </c>
    </row>
    <row r="187" s="2" customFormat="1" ht="16.5" customHeight="1">
      <c r="A187" s="39"/>
      <c r="B187" s="40"/>
      <c r="C187" s="205" t="s">
        <v>314</v>
      </c>
      <c r="D187" s="205" t="s">
        <v>138</v>
      </c>
      <c r="E187" s="206" t="s">
        <v>1070</v>
      </c>
      <c r="F187" s="207" t="s">
        <v>1071</v>
      </c>
      <c r="G187" s="208" t="s">
        <v>275</v>
      </c>
      <c r="H187" s="209">
        <v>1</v>
      </c>
      <c r="I187" s="210"/>
      <c r="J187" s="211">
        <f>ROUND(I187*H187,2)</f>
        <v>0</v>
      </c>
      <c r="K187" s="207" t="s">
        <v>142</v>
      </c>
      <c r="L187" s="45"/>
      <c r="M187" s="212" t="s">
        <v>19</v>
      </c>
      <c r="N187" s="213" t="s">
        <v>42</v>
      </c>
      <c r="O187" s="85"/>
      <c r="P187" s="214">
        <f>O187*H187</f>
        <v>0</v>
      </c>
      <c r="Q187" s="214">
        <v>0.00012</v>
      </c>
      <c r="R187" s="214">
        <f>Q187*H187</f>
        <v>0.00012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234</v>
      </c>
      <c r="AT187" s="216" t="s">
        <v>138</v>
      </c>
      <c r="AU187" s="216" t="s">
        <v>81</v>
      </c>
      <c r="AY187" s="18" t="s">
        <v>135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234</v>
      </c>
      <c r="BM187" s="216" t="s">
        <v>1072</v>
      </c>
    </row>
    <row r="188" s="2" customFormat="1">
      <c r="A188" s="39"/>
      <c r="B188" s="40"/>
      <c r="C188" s="41"/>
      <c r="D188" s="218" t="s">
        <v>145</v>
      </c>
      <c r="E188" s="41"/>
      <c r="F188" s="219" t="s">
        <v>1073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145</v>
      </c>
      <c r="AU188" s="18" t="s">
        <v>81</v>
      </c>
    </row>
    <row r="189" s="13" customFormat="1">
      <c r="A189" s="13"/>
      <c r="B189" s="223"/>
      <c r="C189" s="224"/>
      <c r="D189" s="225" t="s">
        <v>147</v>
      </c>
      <c r="E189" s="226" t="s">
        <v>19</v>
      </c>
      <c r="F189" s="227" t="s">
        <v>966</v>
      </c>
      <c r="G189" s="224"/>
      <c r="H189" s="226" t="s">
        <v>19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147</v>
      </c>
      <c r="AU189" s="233" t="s">
        <v>81</v>
      </c>
      <c r="AV189" s="13" t="s">
        <v>79</v>
      </c>
      <c r="AW189" s="13" t="s">
        <v>33</v>
      </c>
      <c r="AX189" s="13" t="s">
        <v>71</v>
      </c>
      <c r="AY189" s="233" t="s">
        <v>135</v>
      </c>
    </row>
    <row r="190" s="14" customFormat="1">
      <c r="A190" s="14"/>
      <c r="B190" s="234"/>
      <c r="C190" s="235"/>
      <c r="D190" s="225" t="s">
        <v>147</v>
      </c>
      <c r="E190" s="236" t="s">
        <v>19</v>
      </c>
      <c r="F190" s="237" t="s">
        <v>79</v>
      </c>
      <c r="G190" s="235"/>
      <c r="H190" s="238">
        <v>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147</v>
      </c>
      <c r="AU190" s="244" t="s">
        <v>81</v>
      </c>
      <c r="AV190" s="14" t="s">
        <v>81</v>
      </c>
      <c r="AW190" s="14" t="s">
        <v>33</v>
      </c>
      <c r="AX190" s="14" t="s">
        <v>79</v>
      </c>
      <c r="AY190" s="244" t="s">
        <v>135</v>
      </c>
    </row>
    <row r="191" s="2" customFormat="1" ht="16.5" customHeight="1">
      <c r="A191" s="39"/>
      <c r="B191" s="40"/>
      <c r="C191" s="205" t="s">
        <v>320</v>
      </c>
      <c r="D191" s="205" t="s">
        <v>138</v>
      </c>
      <c r="E191" s="206" t="s">
        <v>1074</v>
      </c>
      <c r="F191" s="207" t="s">
        <v>1075</v>
      </c>
      <c r="G191" s="208" t="s">
        <v>275</v>
      </c>
      <c r="H191" s="209">
        <v>2</v>
      </c>
      <c r="I191" s="210"/>
      <c r="J191" s="211">
        <f>ROUND(I191*H191,2)</f>
        <v>0</v>
      </c>
      <c r="K191" s="207" t="s">
        <v>142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0.00075000000000000002</v>
      </c>
      <c r="R191" s="214">
        <f>Q191*H191</f>
        <v>0.0015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234</v>
      </c>
      <c r="AT191" s="216" t="s">
        <v>138</v>
      </c>
      <c r="AU191" s="216" t="s">
        <v>81</v>
      </c>
      <c r="AY191" s="18" t="s">
        <v>135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234</v>
      </c>
      <c r="BM191" s="216" t="s">
        <v>1076</v>
      </c>
    </row>
    <row r="192" s="2" customFormat="1">
      <c r="A192" s="39"/>
      <c r="B192" s="40"/>
      <c r="C192" s="41"/>
      <c r="D192" s="218" t="s">
        <v>145</v>
      </c>
      <c r="E192" s="41"/>
      <c r="F192" s="219" t="s">
        <v>1077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145</v>
      </c>
      <c r="AU192" s="18" t="s">
        <v>81</v>
      </c>
    </row>
    <row r="193" s="13" customFormat="1">
      <c r="A193" s="13"/>
      <c r="B193" s="223"/>
      <c r="C193" s="224"/>
      <c r="D193" s="225" t="s">
        <v>147</v>
      </c>
      <c r="E193" s="226" t="s">
        <v>19</v>
      </c>
      <c r="F193" s="227" t="s">
        <v>966</v>
      </c>
      <c r="G193" s="224"/>
      <c r="H193" s="226" t="s">
        <v>19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147</v>
      </c>
      <c r="AU193" s="233" t="s">
        <v>81</v>
      </c>
      <c r="AV193" s="13" t="s">
        <v>79</v>
      </c>
      <c r="AW193" s="13" t="s">
        <v>33</v>
      </c>
      <c r="AX193" s="13" t="s">
        <v>71</v>
      </c>
      <c r="AY193" s="233" t="s">
        <v>135</v>
      </c>
    </row>
    <row r="194" s="14" customFormat="1">
      <c r="A194" s="14"/>
      <c r="B194" s="234"/>
      <c r="C194" s="235"/>
      <c r="D194" s="225" t="s">
        <v>147</v>
      </c>
      <c r="E194" s="236" t="s">
        <v>19</v>
      </c>
      <c r="F194" s="237" t="s">
        <v>81</v>
      </c>
      <c r="G194" s="235"/>
      <c r="H194" s="238">
        <v>2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147</v>
      </c>
      <c r="AU194" s="244" t="s">
        <v>81</v>
      </c>
      <c r="AV194" s="14" t="s">
        <v>81</v>
      </c>
      <c r="AW194" s="14" t="s">
        <v>33</v>
      </c>
      <c r="AX194" s="14" t="s">
        <v>79</v>
      </c>
      <c r="AY194" s="244" t="s">
        <v>135</v>
      </c>
    </row>
    <row r="195" s="2" customFormat="1" ht="21.75" customHeight="1">
      <c r="A195" s="39"/>
      <c r="B195" s="40"/>
      <c r="C195" s="205" t="s">
        <v>326</v>
      </c>
      <c r="D195" s="205" t="s">
        <v>138</v>
      </c>
      <c r="E195" s="206" t="s">
        <v>1078</v>
      </c>
      <c r="F195" s="207" t="s">
        <v>1079</v>
      </c>
      <c r="G195" s="208" t="s">
        <v>627</v>
      </c>
      <c r="H195" s="209">
        <v>40</v>
      </c>
      <c r="I195" s="210"/>
      <c r="J195" s="211">
        <f>ROUND(I195*H195,2)</f>
        <v>0</v>
      </c>
      <c r="K195" s="207" t="s">
        <v>142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1.0000000000000001E-05</v>
      </c>
      <c r="R195" s="214">
        <f>Q195*H195</f>
        <v>0.00040000000000000002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234</v>
      </c>
      <c r="AT195" s="216" t="s">
        <v>138</v>
      </c>
      <c r="AU195" s="216" t="s">
        <v>81</v>
      </c>
      <c r="AY195" s="18" t="s">
        <v>135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234</v>
      </c>
      <c r="BM195" s="216" t="s">
        <v>1080</v>
      </c>
    </row>
    <row r="196" s="2" customFormat="1">
      <c r="A196" s="39"/>
      <c r="B196" s="40"/>
      <c r="C196" s="41"/>
      <c r="D196" s="218" t="s">
        <v>145</v>
      </c>
      <c r="E196" s="41"/>
      <c r="F196" s="219" t="s">
        <v>1081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145</v>
      </c>
      <c r="AU196" s="18" t="s">
        <v>81</v>
      </c>
    </row>
    <row r="197" s="13" customFormat="1">
      <c r="A197" s="13"/>
      <c r="B197" s="223"/>
      <c r="C197" s="224"/>
      <c r="D197" s="225" t="s">
        <v>147</v>
      </c>
      <c r="E197" s="226" t="s">
        <v>19</v>
      </c>
      <c r="F197" s="227" t="s">
        <v>966</v>
      </c>
      <c r="G197" s="224"/>
      <c r="H197" s="226" t="s">
        <v>19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147</v>
      </c>
      <c r="AU197" s="233" t="s">
        <v>81</v>
      </c>
      <c r="AV197" s="13" t="s">
        <v>79</v>
      </c>
      <c r="AW197" s="13" t="s">
        <v>33</v>
      </c>
      <c r="AX197" s="13" t="s">
        <v>71</v>
      </c>
      <c r="AY197" s="233" t="s">
        <v>135</v>
      </c>
    </row>
    <row r="198" s="14" customFormat="1">
      <c r="A198" s="14"/>
      <c r="B198" s="234"/>
      <c r="C198" s="235"/>
      <c r="D198" s="225" t="s">
        <v>147</v>
      </c>
      <c r="E198" s="236" t="s">
        <v>19</v>
      </c>
      <c r="F198" s="237" t="s">
        <v>1048</v>
      </c>
      <c r="G198" s="235"/>
      <c r="H198" s="238">
        <v>40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147</v>
      </c>
      <c r="AU198" s="244" t="s">
        <v>81</v>
      </c>
      <c r="AV198" s="14" t="s">
        <v>81</v>
      </c>
      <c r="AW198" s="14" t="s">
        <v>33</v>
      </c>
      <c r="AX198" s="14" t="s">
        <v>79</v>
      </c>
      <c r="AY198" s="244" t="s">
        <v>135</v>
      </c>
    </row>
    <row r="199" s="2" customFormat="1" ht="24.15" customHeight="1">
      <c r="A199" s="39"/>
      <c r="B199" s="40"/>
      <c r="C199" s="205" t="s">
        <v>333</v>
      </c>
      <c r="D199" s="205" t="s">
        <v>138</v>
      </c>
      <c r="E199" s="206" t="s">
        <v>1082</v>
      </c>
      <c r="F199" s="207" t="s">
        <v>1083</v>
      </c>
      <c r="G199" s="208" t="s">
        <v>160</v>
      </c>
      <c r="H199" s="209">
        <v>0.032000000000000001</v>
      </c>
      <c r="I199" s="210"/>
      <c r="J199" s="211">
        <f>ROUND(I199*H199,2)</f>
        <v>0</v>
      </c>
      <c r="K199" s="207" t="s">
        <v>142</v>
      </c>
      <c r="L199" s="45"/>
      <c r="M199" s="212" t="s">
        <v>19</v>
      </c>
      <c r="N199" s="213" t="s">
        <v>42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234</v>
      </c>
      <c r="AT199" s="216" t="s">
        <v>138</v>
      </c>
      <c r="AU199" s="216" t="s">
        <v>81</v>
      </c>
      <c r="AY199" s="18" t="s">
        <v>135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79</v>
      </c>
      <c r="BK199" s="217">
        <f>ROUND(I199*H199,2)</f>
        <v>0</v>
      </c>
      <c r="BL199" s="18" t="s">
        <v>234</v>
      </c>
      <c r="BM199" s="216" t="s">
        <v>1084</v>
      </c>
    </row>
    <row r="200" s="2" customFormat="1">
      <c r="A200" s="39"/>
      <c r="B200" s="40"/>
      <c r="C200" s="41"/>
      <c r="D200" s="218" t="s">
        <v>145</v>
      </c>
      <c r="E200" s="41"/>
      <c r="F200" s="219" t="s">
        <v>1085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145</v>
      </c>
      <c r="AU200" s="18" t="s">
        <v>81</v>
      </c>
    </row>
    <row r="201" s="2" customFormat="1" ht="24.15" customHeight="1">
      <c r="A201" s="39"/>
      <c r="B201" s="40"/>
      <c r="C201" s="205" t="s">
        <v>341</v>
      </c>
      <c r="D201" s="205" t="s">
        <v>138</v>
      </c>
      <c r="E201" s="206" t="s">
        <v>1086</v>
      </c>
      <c r="F201" s="207" t="s">
        <v>1087</v>
      </c>
      <c r="G201" s="208" t="s">
        <v>160</v>
      </c>
      <c r="H201" s="209">
        <v>0.032000000000000001</v>
      </c>
      <c r="I201" s="210"/>
      <c r="J201" s="211">
        <f>ROUND(I201*H201,2)</f>
        <v>0</v>
      </c>
      <c r="K201" s="207" t="s">
        <v>142</v>
      </c>
      <c r="L201" s="45"/>
      <c r="M201" s="212" t="s">
        <v>19</v>
      </c>
      <c r="N201" s="213" t="s">
        <v>42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234</v>
      </c>
      <c r="AT201" s="216" t="s">
        <v>138</v>
      </c>
      <c r="AU201" s="216" t="s">
        <v>81</v>
      </c>
      <c r="AY201" s="18" t="s">
        <v>135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234</v>
      </c>
      <c r="BM201" s="216" t="s">
        <v>1088</v>
      </c>
    </row>
    <row r="202" s="2" customFormat="1">
      <c r="A202" s="39"/>
      <c r="B202" s="40"/>
      <c r="C202" s="41"/>
      <c r="D202" s="218" t="s">
        <v>145</v>
      </c>
      <c r="E202" s="41"/>
      <c r="F202" s="219" t="s">
        <v>1089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145</v>
      </c>
      <c r="AU202" s="18" t="s">
        <v>81</v>
      </c>
    </row>
    <row r="203" s="2" customFormat="1" ht="24.15" customHeight="1">
      <c r="A203" s="39"/>
      <c r="B203" s="40"/>
      <c r="C203" s="205" t="s">
        <v>346</v>
      </c>
      <c r="D203" s="205" t="s">
        <v>138</v>
      </c>
      <c r="E203" s="206" t="s">
        <v>1090</v>
      </c>
      <c r="F203" s="207" t="s">
        <v>1091</v>
      </c>
      <c r="G203" s="208" t="s">
        <v>160</v>
      </c>
      <c r="H203" s="209">
        <v>0.64000000000000001</v>
      </c>
      <c r="I203" s="210"/>
      <c r="J203" s="211">
        <f>ROUND(I203*H203,2)</f>
        <v>0</v>
      </c>
      <c r="K203" s="207" t="s">
        <v>142</v>
      </c>
      <c r="L203" s="45"/>
      <c r="M203" s="212" t="s">
        <v>19</v>
      </c>
      <c r="N203" s="213" t="s">
        <v>42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234</v>
      </c>
      <c r="AT203" s="216" t="s">
        <v>138</v>
      </c>
      <c r="AU203" s="216" t="s">
        <v>81</v>
      </c>
      <c r="AY203" s="18" t="s">
        <v>135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79</v>
      </c>
      <c r="BK203" s="217">
        <f>ROUND(I203*H203,2)</f>
        <v>0</v>
      </c>
      <c r="BL203" s="18" t="s">
        <v>234</v>
      </c>
      <c r="BM203" s="216" t="s">
        <v>1092</v>
      </c>
    </row>
    <row r="204" s="2" customFormat="1">
      <c r="A204" s="39"/>
      <c r="B204" s="40"/>
      <c r="C204" s="41"/>
      <c r="D204" s="218" t="s">
        <v>145</v>
      </c>
      <c r="E204" s="41"/>
      <c r="F204" s="219" t="s">
        <v>1093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145</v>
      </c>
      <c r="AU204" s="18" t="s">
        <v>81</v>
      </c>
    </row>
    <row r="205" s="14" customFormat="1">
      <c r="A205" s="14"/>
      <c r="B205" s="234"/>
      <c r="C205" s="235"/>
      <c r="D205" s="225" t="s">
        <v>147</v>
      </c>
      <c r="E205" s="235"/>
      <c r="F205" s="237" t="s">
        <v>1094</v>
      </c>
      <c r="G205" s="235"/>
      <c r="H205" s="238">
        <v>0.64000000000000001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147</v>
      </c>
      <c r="AU205" s="244" t="s">
        <v>81</v>
      </c>
      <c r="AV205" s="14" t="s">
        <v>81</v>
      </c>
      <c r="AW205" s="14" t="s">
        <v>4</v>
      </c>
      <c r="AX205" s="14" t="s">
        <v>79</v>
      </c>
      <c r="AY205" s="244" t="s">
        <v>135</v>
      </c>
    </row>
    <row r="206" s="2" customFormat="1" ht="33" customHeight="1">
      <c r="A206" s="39"/>
      <c r="B206" s="40"/>
      <c r="C206" s="205" t="s">
        <v>353</v>
      </c>
      <c r="D206" s="205" t="s">
        <v>138</v>
      </c>
      <c r="E206" s="206" t="s">
        <v>1095</v>
      </c>
      <c r="F206" s="207" t="s">
        <v>1096</v>
      </c>
      <c r="G206" s="208" t="s">
        <v>160</v>
      </c>
      <c r="H206" s="209">
        <v>0.032000000000000001</v>
      </c>
      <c r="I206" s="210"/>
      <c r="J206" s="211">
        <f>ROUND(I206*H206,2)</f>
        <v>0</v>
      </c>
      <c r="K206" s="207" t="s">
        <v>142</v>
      </c>
      <c r="L206" s="45"/>
      <c r="M206" s="212" t="s">
        <v>19</v>
      </c>
      <c r="N206" s="213" t="s">
        <v>42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234</v>
      </c>
      <c r="AT206" s="216" t="s">
        <v>138</v>
      </c>
      <c r="AU206" s="216" t="s">
        <v>81</v>
      </c>
      <c r="AY206" s="18" t="s">
        <v>135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79</v>
      </c>
      <c r="BK206" s="217">
        <f>ROUND(I206*H206,2)</f>
        <v>0</v>
      </c>
      <c r="BL206" s="18" t="s">
        <v>234</v>
      </c>
      <c r="BM206" s="216" t="s">
        <v>1097</v>
      </c>
    </row>
    <row r="207" s="2" customFormat="1">
      <c r="A207" s="39"/>
      <c r="B207" s="40"/>
      <c r="C207" s="41"/>
      <c r="D207" s="218" t="s">
        <v>145</v>
      </c>
      <c r="E207" s="41"/>
      <c r="F207" s="219" t="s">
        <v>1098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145</v>
      </c>
      <c r="AU207" s="18" t="s">
        <v>81</v>
      </c>
    </row>
    <row r="208" s="12" customFormat="1" ht="22.8" customHeight="1">
      <c r="A208" s="12"/>
      <c r="B208" s="189"/>
      <c r="C208" s="190"/>
      <c r="D208" s="191" t="s">
        <v>70</v>
      </c>
      <c r="E208" s="203" t="s">
        <v>1099</v>
      </c>
      <c r="F208" s="203" t="s">
        <v>1100</v>
      </c>
      <c r="G208" s="190"/>
      <c r="H208" s="190"/>
      <c r="I208" s="193"/>
      <c r="J208" s="204">
        <f>BK208</f>
        <v>0</v>
      </c>
      <c r="K208" s="190"/>
      <c r="L208" s="195"/>
      <c r="M208" s="196"/>
      <c r="N208" s="197"/>
      <c r="O208" s="197"/>
      <c r="P208" s="198">
        <f>SUM(P209:P260)</f>
        <v>0</v>
      </c>
      <c r="Q208" s="197"/>
      <c r="R208" s="198">
        <f>SUM(R209:R260)</f>
        <v>0.029040000000000003</v>
      </c>
      <c r="S208" s="197"/>
      <c r="T208" s="199">
        <f>SUM(T209:T260)</f>
        <v>0.055410000000000015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0" t="s">
        <v>81</v>
      </c>
      <c r="AT208" s="201" t="s">
        <v>70</v>
      </c>
      <c r="AU208" s="201" t="s">
        <v>79</v>
      </c>
      <c r="AY208" s="200" t="s">
        <v>135</v>
      </c>
      <c r="BK208" s="202">
        <f>SUM(BK209:BK260)</f>
        <v>0</v>
      </c>
    </row>
    <row r="209" s="2" customFormat="1" ht="16.5" customHeight="1">
      <c r="A209" s="39"/>
      <c r="B209" s="40"/>
      <c r="C209" s="205" t="s">
        <v>361</v>
      </c>
      <c r="D209" s="205" t="s">
        <v>138</v>
      </c>
      <c r="E209" s="206" t="s">
        <v>1101</v>
      </c>
      <c r="F209" s="207" t="s">
        <v>1102</v>
      </c>
      <c r="G209" s="208" t="s">
        <v>1054</v>
      </c>
      <c r="H209" s="209">
        <v>1</v>
      </c>
      <c r="I209" s="210"/>
      <c r="J209" s="211">
        <f>ROUND(I209*H209,2)</f>
        <v>0</v>
      </c>
      <c r="K209" s="207" t="s">
        <v>142</v>
      </c>
      <c r="L209" s="45"/>
      <c r="M209" s="212" t="s">
        <v>19</v>
      </c>
      <c r="N209" s="213" t="s">
        <v>42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0.01933</v>
      </c>
      <c r="T209" s="215">
        <f>S209*H209</f>
        <v>0.01933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234</v>
      </c>
      <c r="AT209" s="216" t="s">
        <v>138</v>
      </c>
      <c r="AU209" s="216" t="s">
        <v>81</v>
      </c>
      <c r="AY209" s="18" t="s">
        <v>135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79</v>
      </c>
      <c r="BK209" s="217">
        <f>ROUND(I209*H209,2)</f>
        <v>0</v>
      </c>
      <c r="BL209" s="18" t="s">
        <v>234</v>
      </c>
      <c r="BM209" s="216" t="s">
        <v>1103</v>
      </c>
    </row>
    <row r="210" s="2" customFormat="1">
      <c r="A210" s="39"/>
      <c r="B210" s="40"/>
      <c r="C210" s="41"/>
      <c r="D210" s="218" t="s">
        <v>145</v>
      </c>
      <c r="E210" s="41"/>
      <c r="F210" s="219" t="s">
        <v>1104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145</v>
      </c>
      <c r="AU210" s="18" t="s">
        <v>81</v>
      </c>
    </row>
    <row r="211" s="13" customFormat="1">
      <c r="A211" s="13"/>
      <c r="B211" s="223"/>
      <c r="C211" s="224"/>
      <c r="D211" s="225" t="s">
        <v>147</v>
      </c>
      <c r="E211" s="226" t="s">
        <v>19</v>
      </c>
      <c r="F211" s="227" t="s">
        <v>966</v>
      </c>
      <c r="G211" s="224"/>
      <c r="H211" s="226" t="s">
        <v>19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147</v>
      </c>
      <c r="AU211" s="233" t="s">
        <v>81</v>
      </c>
      <c r="AV211" s="13" t="s">
        <v>79</v>
      </c>
      <c r="AW211" s="13" t="s">
        <v>33</v>
      </c>
      <c r="AX211" s="13" t="s">
        <v>71</v>
      </c>
      <c r="AY211" s="233" t="s">
        <v>135</v>
      </c>
    </row>
    <row r="212" s="14" customFormat="1">
      <c r="A212" s="14"/>
      <c r="B212" s="234"/>
      <c r="C212" s="235"/>
      <c r="D212" s="225" t="s">
        <v>147</v>
      </c>
      <c r="E212" s="236" t="s">
        <v>19</v>
      </c>
      <c r="F212" s="237" t="s">
        <v>79</v>
      </c>
      <c r="G212" s="235"/>
      <c r="H212" s="238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147</v>
      </c>
      <c r="AU212" s="244" t="s">
        <v>81</v>
      </c>
      <c r="AV212" s="14" t="s">
        <v>81</v>
      </c>
      <c r="AW212" s="14" t="s">
        <v>33</v>
      </c>
      <c r="AX212" s="14" t="s">
        <v>79</v>
      </c>
      <c r="AY212" s="244" t="s">
        <v>135</v>
      </c>
    </row>
    <row r="213" s="2" customFormat="1" ht="16.5" customHeight="1">
      <c r="A213" s="39"/>
      <c r="B213" s="40"/>
      <c r="C213" s="205" t="s">
        <v>366</v>
      </c>
      <c r="D213" s="205" t="s">
        <v>138</v>
      </c>
      <c r="E213" s="206" t="s">
        <v>1105</v>
      </c>
      <c r="F213" s="207" t="s">
        <v>1106</v>
      </c>
      <c r="G213" s="208" t="s">
        <v>1054</v>
      </c>
      <c r="H213" s="209">
        <v>1</v>
      </c>
      <c r="I213" s="210"/>
      <c r="J213" s="211">
        <f>ROUND(I213*H213,2)</f>
        <v>0</v>
      </c>
      <c r="K213" s="207" t="s">
        <v>142</v>
      </c>
      <c r="L213" s="45"/>
      <c r="M213" s="212" t="s">
        <v>19</v>
      </c>
      <c r="N213" s="213" t="s">
        <v>42</v>
      </c>
      <c r="O213" s="85"/>
      <c r="P213" s="214">
        <f>O213*H213</f>
        <v>0</v>
      </c>
      <c r="Q213" s="214">
        <v>0.010789999999999999</v>
      </c>
      <c r="R213" s="214">
        <f>Q213*H213</f>
        <v>0.010789999999999999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234</v>
      </c>
      <c r="AT213" s="216" t="s">
        <v>138</v>
      </c>
      <c r="AU213" s="216" t="s">
        <v>81</v>
      </c>
      <c r="AY213" s="18" t="s">
        <v>135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79</v>
      </c>
      <c r="BK213" s="217">
        <f>ROUND(I213*H213,2)</f>
        <v>0</v>
      </c>
      <c r="BL213" s="18" t="s">
        <v>234</v>
      </c>
      <c r="BM213" s="216" t="s">
        <v>1107</v>
      </c>
    </row>
    <row r="214" s="2" customFormat="1">
      <c r="A214" s="39"/>
      <c r="B214" s="40"/>
      <c r="C214" s="41"/>
      <c r="D214" s="218" t="s">
        <v>145</v>
      </c>
      <c r="E214" s="41"/>
      <c r="F214" s="219" t="s">
        <v>1108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145</v>
      </c>
      <c r="AU214" s="18" t="s">
        <v>81</v>
      </c>
    </row>
    <row r="215" s="13" customFormat="1">
      <c r="A215" s="13"/>
      <c r="B215" s="223"/>
      <c r="C215" s="224"/>
      <c r="D215" s="225" t="s">
        <v>147</v>
      </c>
      <c r="E215" s="226" t="s">
        <v>19</v>
      </c>
      <c r="F215" s="227" t="s">
        <v>966</v>
      </c>
      <c r="G215" s="224"/>
      <c r="H215" s="226" t="s">
        <v>19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147</v>
      </c>
      <c r="AU215" s="233" t="s">
        <v>81</v>
      </c>
      <c r="AV215" s="13" t="s">
        <v>79</v>
      </c>
      <c r="AW215" s="13" t="s">
        <v>33</v>
      </c>
      <c r="AX215" s="13" t="s">
        <v>71</v>
      </c>
      <c r="AY215" s="233" t="s">
        <v>135</v>
      </c>
    </row>
    <row r="216" s="14" customFormat="1">
      <c r="A216" s="14"/>
      <c r="B216" s="234"/>
      <c r="C216" s="235"/>
      <c r="D216" s="225" t="s">
        <v>147</v>
      </c>
      <c r="E216" s="236" t="s">
        <v>19</v>
      </c>
      <c r="F216" s="237" t="s">
        <v>79</v>
      </c>
      <c r="G216" s="235"/>
      <c r="H216" s="238">
        <v>1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147</v>
      </c>
      <c r="AU216" s="244" t="s">
        <v>81</v>
      </c>
      <c r="AV216" s="14" t="s">
        <v>81</v>
      </c>
      <c r="AW216" s="14" t="s">
        <v>33</v>
      </c>
      <c r="AX216" s="14" t="s">
        <v>79</v>
      </c>
      <c r="AY216" s="244" t="s">
        <v>135</v>
      </c>
    </row>
    <row r="217" s="2" customFormat="1" ht="21.75" customHeight="1">
      <c r="A217" s="39"/>
      <c r="B217" s="40"/>
      <c r="C217" s="205" t="s">
        <v>371</v>
      </c>
      <c r="D217" s="205" t="s">
        <v>138</v>
      </c>
      <c r="E217" s="206" t="s">
        <v>1109</v>
      </c>
      <c r="F217" s="207" t="s">
        <v>1110</v>
      </c>
      <c r="G217" s="208" t="s">
        <v>1054</v>
      </c>
      <c r="H217" s="209">
        <v>1</v>
      </c>
      <c r="I217" s="210"/>
      <c r="J217" s="211">
        <f>ROUND(I217*H217,2)</f>
        <v>0</v>
      </c>
      <c r="K217" s="207" t="s">
        <v>142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0.016570000000000001</v>
      </c>
      <c r="R217" s="214">
        <f>Q217*H217</f>
        <v>0.016570000000000001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234</v>
      </c>
      <c r="AT217" s="216" t="s">
        <v>138</v>
      </c>
      <c r="AU217" s="216" t="s">
        <v>81</v>
      </c>
      <c r="AY217" s="18" t="s">
        <v>135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79</v>
      </c>
      <c r="BK217" s="217">
        <f>ROUND(I217*H217,2)</f>
        <v>0</v>
      </c>
      <c r="BL217" s="18" t="s">
        <v>234</v>
      </c>
      <c r="BM217" s="216" t="s">
        <v>1111</v>
      </c>
    </row>
    <row r="218" s="2" customFormat="1">
      <c r="A218" s="39"/>
      <c r="B218" s="40"/>
      <c r="C218" s="41"/>
      <c r="D218" s="218" t="s">
        <v>145</v>
      </c>
      <c r="E218" s="41"/>
      <c r="F218" s="219" t="s">
        <v>1112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145</v>
      </c>
      <c r="AU218" s="18" t="s">
        <v>81</v>
      </c>
    </row>
    <row r="219" s="13" customFormat="1">
      <c r="A219" s="13"/>
      <c r="B219" s="223"/>
      <c r="C219" s="224"/>
      <c r="D219" s="225" t="s">
        <v>147</v>
      </c>
      <c r="E219" s="226" t="s">
        <v>19</v>
      </c>
      <c r="F219" s="227" t="s">
        <v>966</v>
      </c>
      <c r="G219" s="224"/>
      <c r="H219" s="226" t="s">
        <v>19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147</v>
      </c>
      <c r="AU219" s="233" t="s">
        <v>81</v>
      </c>
      <c r="AV219" s="13" t="s">
        <v>79</v>
      </c>
      <c r="AW219" s="13" t="s">
        <v>33</v>
      </c>
      <c r="AX219" s="13" t="s">
        <v>71</v>
      </c>
      <c r="AY219" s="233" t="s">
        <v>135</v>
      </c>
    </row>
    <row r="220" s="14" customFormat="1">
      <c r="A220" s="14"/>
      <c r="B220" s="234"/>
      <c r="C220" s="235"/>
      <c r="D220" s="225" t="s">
        <v>147</v>
      </c>
      <c r="E220" s="236" t="s">
        <v>19</v>
      </c>
      <c r="F220" s="237" t="s">
        <v>79</v>
      </c>
      <c r="G220" s="235"/>
      <c r="H220" s="238">
        <v>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147</v>
      </c>
      <c r="AU220" s="244" t="s">
        <v>81</v>
      </c>
      <c r="AV220" s="14" t="s">
        <v>81</v>
      </c>
      <c r="AW220" s="14" t="s">
        <v>33</v>
      </c>
      <c r="AX220" s="14" t="s">
        <v>79</v>
      </c>
      <c r="AY220" s="244" t="s">
        <v>135</v>
      </c>
    </row>
    <row r="221" s="2" customFormat="1" ht="16.5" customHeight="1">
      <c r="A221" s="39"/>
      <c r="B221" s="40"/>
      <c r="C221" s="205" t="s">
        <v>377</v>
      </c>
      <c r="D221" s="205" t="s">
        <v>138</v>
      </c>
      <c r="E221" s="206" t="s">
        <v>1113</v>
      </c>
      <c r="F221" s="207" t="s">
        <v>1114</v>
      </c>
      <c r="G221" s="208" t="s">
        <v>1054</v>
      </c>
      <c r="H221" s="209">
        <v>1</v>
      </c>
      <c r="I221" s="210"/>
      <c r="J221" s="211">
        <f>ROUND(I221*H221,2)</f>
        <v>0</v>
      </c>
      <c r="K221" s="207" t="s">
        <v>142</v>
      </c>
      <c r="L221" s="45"/>
      <c r="M221" s="212" t="s">
        <v>19</v>
      </c>
      <c r="N221" s="213" t="s">
        <v>42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0.019460000000000002</v>
      </c>
      <c r="T221" s="215">
        <f>S221*H221</f>
        <v>0.019460000000000002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234</v>
      </c>
      <c r="AT221" s="216" t="s">
        <v>138</v>
      </c>
      <c r="AU221" s="216" t="s">
        <v>81</v>
      </c>
      <c r="AY221" s="18" t="s">
        <v>135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79</v>
      </c>
      <c r="BK221" s="217">
        <f>ROUND(I221*H221,2)</f>
        <v>0</v>
      </c>
      <c r="BL221" s="18" t="s">
        <v>234</v>
      </c>
      <c r="BM221" s="216" t="s">
        <v>1115</v>
      </c>
    </row>
    <row r="222" s="2" customFormat="1">
      <c r="A222" s="39"/>
      <c r="B222" s="40"/>
      <c r="C222" s="41"/>
      <c r="D222" s="218" t="s">
        <v>145</v>
      </c>
      <c r="E222" s="41"/>
      <c r="F222" s="219" t="s">
        <v>1116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145</v>
      </c>
      <c r="AU222" s="18" t="s">
        <v>81</v>
      </c>
    </row>
    <row r="223" s="13" customFormat="1">
      <c r="A223" s="13"/>
      <c r="B223" s="223"/>
      <c r="C223" s="224"/>
      <c r="D223" s="225" t="s">
        <v>147</v>
      </c>
      <c r="E223" s="226" t="s">
        <v>19</v>
      </c>
      <c r="F223" s="227" t="s">
        <v>966</v>
      </c>
      <c r="G223" s="224"/>
      <c r="H223" s="226" t="s">
        <v>19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147</v>
      </c>
      <c r="AU223" s="233" t="s">
        <v>81</v>
      </c>
      <c r="AV223" s="13" t="s">
        <v>79</v>
      </c>
      <c r="AW223" s="13" t="s">
        <v>33</v>
      </c>
      <c r="AX223" s="13" t="s">
        <v>71</v>
      </c>
      <c r="AY223" s="233" t="s">
        <v>135</v>
      </c>
    </row>
    <row r="224" s="14" customFormat="1">
      <c r="A224" s="14"/>
      <c r="B224" s="234"/>
      <c r="C224" s="235"/>
      <c r="D224" s="225" t="s">
        <v>147</v>
      </c>
      <c r="E224" s="236" t="s">
        <v>19</v>
      </c>
      <c r="F224" s="237" t="s">
        <v>79</v>
      </c>
      <c r="G224" s="235"/>
      <c r="H224" s="238">
        <v>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147</v>
      </c>
      <c r="AU224" s="244" t="s">
        <v>81</v>
      </c>
      <c r="AV224" s="14" t="s">
        <v>81</v>
      </c>
      <c r="AW224" s="14" t="s">
        <v>33</v>
      </c>
      <c r="AX224" s="14" t="s">
        <v>79</v>
      </c>
      <c r="AY224" s="244" t="s">
        <v>135</v>
      </c>
    </row>
    <row r="225" s="2" customFormat="1" ht="16.5" customHeight="1">
      <c r="A225" s="39"/>
      <c r="B225" s="40"/>
      <c r="C225" s="205" t="s">
        <v>384</v>
      </c>
      <c r="D225" s="205" t="s">
        <v>138</v>
      </c>
      <c r="E225" s="206" t="s">
        <v>1117</v>
      </c>
      <c r="F225" s="207" t="s">
        <v>1118</v>
      </c>
      <c r="G225" s="208" t="s">
        <v>1054</v>
      </c>
      <c r="H225" s="209">
        <v>1</v>
      </c>
      <c r="I225" s="210"/>
      <c r="J225" s="211">
        <f>ROUND(I225*H225,2)</f>
        <v>0</v>
      </c>
      <c r="K225" s="207" t="s">
        <v>142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0.0091999999999999998</v>
      </c>
      <c r="T225" s="215">
        <f>S225*H225</f>
        <v>0.0091999999999999998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234</v>
      </c>
      <c r="AT225" s="216" t="s">
        <v>138</v>
      </c>
      <c r="AU225" s="216" t="s">
        <v>81</v>
      </c>
      <c r="AY225" s="18" t="s">
        <v>135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79</v>
      </c>
      <c r="BK225" s="217">
        <f>ROUND(I225*H225,2)</f>
        <v>0</v>
      </c>
      <c r="BL225" s="18" t="s">
        <v>234</v>
      </c>
      <c r="BM225" s="216" t="s">
        <v>1119</v>
      </c>
    </row>
    <row r="226" s="2" customFormat="1">
      <c r="A226" s="39"/>
      <c r="B226" s="40"/>
      <c r="C226" s="41"/>
      <c r="D226" s="218" t="s">
        <v>145</v>
      </c>
      <c r="E226" s="41"/>
      <c r="F226" s="219" t="s">
        <v>1120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81</v>
      </c>
    </row>
    <row r="227" s="13" customFormat="1">
      <c r="A227" s="13"/>
      <c r="B227" s="223"/>
      <c r="C227" s="224"/>
      <c r="D227" s="225" t="s">
        <v>147</v>
      </c>
      <c r="E227" s="226" t="s">
        <v>19</v>
      </c>
      <c r="F227" s="227" t="s">
        <v>966</v>
      </c>
      <c r="G227" s="224"/>
      <c r="H227" s="226" t="s">
        <v>19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147</v>
      </c>
      <c r="AU227" s="233" t="s">
        <v>81</v>
      </c>
      <c r="AV227" s="13" t="s">
        <v>79</v>
      </c>
      <c r="AW227" s="13" t="s">
        <v>33</v>
      </c>
      <c r="AX227" s="13" t="s">
        <v>71</v>
      </c>
      <c r="AY227" s="233" t="s">
        <v>135</v>
      </c>
    </row>
    <row r="228" s="14" customFormat="1">
      <c r="A228" s="14"/>
      <c r="B228" s="234"/>
      <c r="C228" s="235"/>
      <c r="D228" s="225" t="s">
        <v>147</v>
      </c>
      <c r="E228" s="236" t="s">
        <v>19</v>
      </c>
      <c r="F228" s="237" t="s">
        <v>79</v>
      </c>
      <c r="G228" s="235"/>
      <c r="H228" s="238">
        <v>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147</v>
      </c>
      <c r="AU228" s="244" t="s">
        <v>81</v>
      </c>
      <c r="AV228" s="14" t="s">
        <v>81</v>
      </c>
      <c r="AW228" s="14" t="s">
        <v>33</v>
      </c>
      <c r="AX228" s="14" t="s">
        <v>79</v>
      </c>
      <c r="AY228" s="244" t="s">
        <v>135</v>
      </c>
    </row>
    <row r="229" s="2" customFormat="1" ht="16.5" customHeight="1">
      <c r="A229" s="39"/>
      <c r="B229" s="40"/>
      <c r="C229" s="205" t="s">
        <v>389</v>
      </c>
      <c r="D229" s="205" t="s">
        <v>138</v>
      </c>
      <c r="E229" s="206" t="s">
        <v>1121</v>
      </c>
      <c r="F229" s="207" t="s">
        <v>1122</v>
      </c>
      <c r="G229" s="208" t="s">
        <v>275</v>
      </c>
      <c r="H229" s="209">
        <v>1</v>
      </c>
      <c r="I229" s="210"/>
      <c r="J229" s="211">
        <f>ROUND(I229*H229,2)</f>
        <v>0</v>
      </c>
      <c r="K229" s="207" t="s">
        <v>142</v>
      </c>
      <c r="L229" s="45"/>
      <c r="M229" s="212" t="s">
        <v>19</v>
      </c>
      <c r="N229" s="213" t="s">
        <v>42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0.00048999999999999998</v>
      </c>
      <c r="T229" s="215">
        <f>S229*H229</f>
        <v>0.00048999999999999998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234</v>
      </c>
      <c r="AT229" s="216" t="s">
        <v>138</v>
      </c>
      <c r="AU229" s="216" t="s">
        <v>81</v>
      </c>
      <c r="AY229" s="18" t="s">
        <v>135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79</v>
      </c>
      <c r="BK229" s="217">
        <f>ROUND(I229*H229,2)</f>
        <v>0</v>
      </c>
      <c r="BL229" s="18" t="s">
        <v>234</v>
      </c>
      <c r="BM229" s="216" t="s">
        <v>1123</v>
      </c>
    </row>
    <row r="230" s="2" customFormat="1">
      <c r="A230" s="39"/>
      <c r="B230" s="40"/>
      <c r="C230" s="41"/>
      <c r="D230" s="218" t="s">
        <v>145</v>
      </c>
      <c r="E230" s="41"/>
      <c r="F230" s="219" t="s">
        <v>1124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145</v>
      </c>
      <c r="AU230" s="18" t="s">
        <v>81</v>
      </c>
    </row>
    <row r="231" s="13" customFormat="1">
      <c r="A231" s="13"/>
      <c r="B231" s="223"/>
      <c r="C231" s="224"/>
      <c r="D231" s="225" t="s">
        <v>147</v>
      </c>
      <c r="E231" s="226" t="s">
        <v>19</v>
      </c>
      <c r="F231" s="227" t="s">
        <v>966</v>
      </c>
      <c r="G231" s="224"/>
      <c r="H231" s="226" t="s">
        <v>19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147</v>
      </c>
      <c r="AU231" s="233" t="s">
        <v>81</v>
      </c>
      <c r="AV231" s="13" t="s">
        <v>79</v>
      </c>
      <c r="AW231" s="13" t="s">
        <v>33</v>
      </c>
      <c r="AX231" s="13" t="s">
        <v>71</v>
      </c>
      <c r="AY231" s="233" t="s">
        <v>135</v>
      </c>
    </row>
    <row r="232" s="14" customFormat="1">
      <c r="A232" s="14"/>
      <c r="B232" s="234"/>
      <c r="C232" s="235"/>
      <c r="D232" s="225" t="s">
        <v>147</v>
      </c>
      <c r="E232" s="236" t="s">
        <v>19</v>
      </c>
      <c r="F232" s="237" t="s">
        <v>79</v>
      </c>
      <c r="G232" s="235"/>
      <c r="H232" s="238">
        <v>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147</v>
      </c>
      <c r="AU232" s="244" t="s">
        <v>81</v>
      </c>
      <c r="AV232" s="14" t="s">
        <v>81</v>
      </c>
      <c r="AW232" s="14" t="s">
        <v>33</v>
      </c>
      <c r="AX232" s="14" t="s">
        <v>79</v>
      </c>
      <c r="AY232" s="244" t="s">
        <v>135</v>
      </c>
    </row>
    <row r="233" s="2" customFormat="1" ht="16.5" customHeight="1">
      <c r="A233" s="39"/>
      <c r="B233" s="40"/>
      <c r="C233" s="205" t="s">
        <v>394</v>
      </c>
      <c r="D233" s="205" t="s">
        <v>138</v>
      </c>
      <c r="E233" s="206" t="s">
        <v>1125</v>
      </c>
      <c r="F233" s="207" t="s">
        <v>1126</v>
      </c>
      <c r="G233" s="208" t="s">
        <v>1054</v>
      </c>
      <c r="H233" s="209">
        <v>1</v>
      </c>
      <c r="I233" s="210"/>
      <c r="J233" s="211">
        <f>ROUND(I233*H233,2)</f>
        <v>0</v>
      </c>
      <c r="K233" s="207" t="s">
        <v>142</v>
      </c>
      <c r="L233" s="45"/>
      <c r="M233" s="212" t="s">
        <v>19</v>
      </c>
      <c r="N233" s="213" t="s">
        <v>42</v>
      </c>
      <c r="O233" s="85"/>
      <c r="P233" s="214">
        <f>O233*H233</f>
        <v>0</v>
      </c>
      <c r="Q233" s="214">
        <v>0.00024000000000000001</v>
      </c>
      <c r="R233" s="214">
        <f>Q233*H233</f>
        <v>0.00024000000000000001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234</v>
      </c>
      <c r="AT233" s="216" t="s">
        <v>138</v>
      </c>
      <c r="AU233" s="216" t="s">
        <v>81</v>
      </c>
      <c r="AY233" s="18" t="s">
        <v>135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79</v>
      </c>
      <c r="BK233" s="217">
        <f>ROUND(I233*H233,2)</f>
        <v>0</v>
      </c>
      <c r="BL233" s="18" t="s">
        <v>234</v>
      </c>
      <c r="BM233" s="216" t="s">
        <v>1127</v>
      </c>
    </row>
    <row r="234" s="2" customFormat="1">
      <c r="A234" s="39"/>
      <c r="B234" s="40"/>
      <c r="C234" s="41"/>
      <c r="D234" s="218" t="s">
        <v>145</v>
      </c>
      <c r="E234" s="41"/>
      <c r="F234" s="219" t="s">
        <v>1128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145</v>
      </c>
      <c r="AU234" s="18" t="s">
        <v>81</v>
      </c>
    </row>
    <row r="235" s="13" customFormat="1">
      <c r="A235" s="13"/>
      <c r="B235" s="223"/>
      <c r="C235" s="224"/>
      <c r="D235" s="225" t="s">
        <v>147</v>
      </c>
      <c r="E235" s="226" t="s">
        <v>19</v>
      </c>
      <c r="F235" s="227" t="s">
        <v>966</v>
      </c>
      <c r="G235" s="224"/>
      <c r="H235" s="226" t="s">
        <v>19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147</v>
      </c>
      <c r="AU235" s="233" t="s">
        <v>81</v>
      </c>
      <c r="AV235" s="13" t="s">
        <v>79</v>
      </c>
      <c r="AW235" s="13" t="s">
        <v>33</v>
      </c>
      <c r="AX235" s="13" t="s">
        <v>71</v>
      </c>
      <c r="AY235" s="233" t="s">
        <v>135</v>
      </c>
    </row>
    <row r="236" s="14" customFormat="1">
      <c r="A236" s="14"/>
      <c r="B236" s="234"/>
      <c r="C236" s="235"/>
      <c r="D236" s="225" t="s">
        <v>147</v>
      </c>
      <c r="E236" s="236" t="s">
        <v>19</v>
      </c>
      <c r="F236" s="237" t="s">
        <v>79</v>
      </c>
      <c r="G236" s="235"/>
      <c r="H236" s="238">
        <v>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4" t="s">
        <v>147</v>
      </c>
      <c r="AU236" s="244" t="s">
        <v>81</v>
      </c>
      <c r="AV236" s="14" t="s">
        <v>81</v>
      </c>
      <c r="AW236" s="14" t="s">
        <v>33</v>
      </c>
      <c r="AX236" s="14" t="s">
        <v>79</v>
      </c>
      <c r="AY236" s="244" t="s">
        <v>135</v>
      </c>
    </row>
    <row r="237" s="2" customFormat="1" ht="16.5" customHeight="1">
      <c r="A237" s="39"/>
      <c r="B237" s="40"/>
      <c r="C237" s="205" t="s">
        <v>404</v>
      </c>
      <c r="D237" s="205" t="s">
        <v>138</v>
      </c>
      <c r="E237" s="206" t="s">
        <v>1129</v>
      </c>
      <c r="F237" s="207" t="s">
        <v>1130</v>
      </c>
      <c r="G237" s="208" t="s">
        <v>1054</v>
      </c>
      <c r="H237" s="209">
        <v>3</v>
      </c>
      <c r="I237" s="210"/>
      <c r="J237" s="211">
        <f>ROUND(I237*H237,2)</f>
        <v>0</v>
      </c>
      <c r="K237" s="207" t="s">
        <v>142</v>
      </c>
      <c r="L237" s="45"/>
      <c r="M237" s="212" t="s">
        <v>19</v>
      </c>
      <c r="N237" s="213" t="s">
        <v>42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0.00156</v>
      </c>
      <c r="T237" s="215">
        <f>S237*H237</f>
        <v>0.0046800000000000001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234</v>
      </c>
      <c r="AT237" s="216" t="s">
        <v>138</v>
      </c>
      <c r="AU237" s="216" t="s">
        <v>81</v>
      </c>
      <c r="AY237" s="18" t="s">
        <v>135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79</v>
      </c>
      <c r="BK237" s="217">
        <f>ROUND(I237*H237,2)</f>
        <v>0</v>
      </c>
      <c r="BL237" s="18" t="s">
        <v>234</v>
      </c>
      <c r="BM237" s="216" t="s">
        <v>1131</v>
      </c>
    </row>
    <row r="238" s="2" customFormat="1">
      <c r="A238" s="39"/>
      <c r="B238" s="40"/>
      <c r="C238" s="41"/>
      <c r="D238" s="218" t="s">
        <v>145</v>
      </c>
      <c r="E238" s="41"/>
      <c r="F238" s="219" t="s">
        <v>1132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145</v>
      </c>
      <c r="AU238" s="18" t="s">
        <v>81</v>
      </c>
    </row>
    <row r="239" s="13" customFormat="1">
      <c r="A239" s="13"/>
      <c r="B239" s="223"/>
      <c r="C239" s="224"/>
      <c r="D239" s="225" t="s">
        <v>147</v>
      </c>
      <c r="E239" s="226" t="s">
        <v>19</v>
      </c>
      <c r="F239" s="227" t="s">
        <v>966</v>
      </c>
      <c r="G239" s="224"/>
      <c r="H239" s="226" t="s">
        <v>19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147</v>
      </c>
      <c r="AU239" s="233" t="s">
        <v>81</v>
      </c>
      <c r="AV239" s="13" t="s">
        <v>79</v>
      </c>
      <c r="AW239" s="13" t="s">
        <v>33</v>
      </c>
      <c r="AX239" s="13" t="s">
        <v>71</v>
      </c>
      <c r="AY239" s="233" t="s">
        <v>135</v>
      </c>
    </row>
    <row r="240" s="14" customFormat="1">
      <c r="A240" s="14"/>
      <c r="B240" s="234"/>
      <c r="C240" s="235"/>
      <c r="D240" s="225" t="s">
        <v>147</v>
      </c>
      <c r="E240" s="236" t="s">
        <v>19</v>
      </c>
      <c r="F240" s="237" t="s">
        <v>136</v>
      </c>
      <c r="G240" s="235"/>
      <c r="H240" s="238">
        <v>3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147</v>
      </c>
      <c r="AU240" s="244" t="s">
        <v>81</v>
      </c>
      <c r="AV240" s="14" t="s">
        <v>81</v>
      </c>
      <c r="AW240" s="14" t="s">
        <v>33</v>
      </c>
      <c r="AX240" s="14" t="s">
        <v>79</v>
      </c>
      <c r="AY240" s="244" t="s">
        <v>135</v>
      </c>
    </row>
    <row r="241" s="2" customFormat="1" ht="16.5" customHeight="1">
      <c r="A241" s="39"/>
      <c r="B241" s="40"/>
      <c r="C241" s="205" t="s">
        <v>453</v>
      </c>
      <c r="D241" s="205" t="s">
        <v>138</v>
      </c>
      <c r="E241" s="206" t="s">
        <v>1133</v>
      </c>
      <c r="F241" s="207" t="s">
        <v>1134</v>
      </c>
      <c r="G241" s="208" t="s">
        <v>1054</v>
      </c>
      <c r="H241" s="209">
        <v>1</v>
      </c>
      <c r="I241" s="210"/>
      <c r="J241" s="211">
        <f>ROUND(I241*H241,2)</f>
        <v>0</v>
      </c>
      <c r="K241" s="207" t="s">
        <v>142</v>
      </c>
      <c r="L241" s="45"/>
      <c r="M241" s="212" t="s">
        <v>19</v>
      </c>
      <c r="N241" s="213" t="s">
        <v>42</v>
      </c>
      <c r="O241" s="85"/>
      <c r="P241" s="214">
        <f>O241*H241</f>
        <v>0</v>
      </c>
      <c r="Q241" s="214">
        <v>0.00116</v>
      </c>
      <c r="R241" s="214">
        <f>Q241*H241</f>
        <v>0.00116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143</v>
      </c>
      <c r="AT241" s="216" t="s">
        <v>138</v>
      </c>
      <c r="AU241" s="216" t="s">
        <v>81</v>
      </c>
      <c r="AY241" s="18" t="s">
        <v>135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79</v>
      </c>
      <c r="BK241" s="217">
        <f>ROUND(I241*H241,2)</f>
        <v>0</v>
      </c>
      <c r="BL241" s="18" t="s">
        <v>143</v>
      </c>
      <c r="BM241" s="216" t="s">
        <v>1135</v>
      </c>
    </row>
    <row r="242" s="2" customFormat="1">
      <c r="A242" s="39"/>
      <c r="B242" s="40"/>
      <c r="C242" s="41"/>
      <c r="D242" s="218" t="s">
        <v>145</v>
      </c>
      <c r="E242" s="41"/>
      <c r="F242" s="219" t="s">
        <v>1136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145</v>
      </c>
      <c r="AU242" s="18" t="s">
        <v>81</v>
      </c>
    </row>
    <row r="243" s="14" customFormat="1">
      <c r="A243" s="14"/>
      <c r="B243" s="234"/>
      <c r="C243" s="235"/>
      <c r="D243" s="225" t="s">
        <v>147</v>
      </c>
      <c r="E243" s="236" t="s">
        <v>19</v>
      </c>
      <c r="F243" s="237" t="s">
        <v>79</v>
      </c>
      <c r="G243" s="235"/>
      <c r="H243" s="238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147</v>
      </c>
      <c r="AU243" s="244" t="s">
        <v>81</v>
      </c>
      <c r="AV243" s="14" t="s">
        <v>81</v>
      </c>
      <c r="AW243" s="14" t="s">
        <v>33</v>
      </c>
      <c r="AX243" s="14" t="s">
        <v>79</v>
      </c>
      <c r="AY243" s="244" t="s">
        <v>135</v>
      </c>
    </row>
    <row r="244" s="2" customFormat="1" ht="16.5" customHeight="1">
      <c r="A244" s="39"/>
      <c r="B244" s="40"/>
      <c r="C244" s="205" t="s">
        <v>415</v>
      </c>
      <c r="D244" s="205" t="s">
        <v>138</v>
      </c>
      <c r="E244" s="206" t="s">
        <v>1137</v>
      </c>
      <c r="F244" s="207" t="s">
        <v>1138</v>
      </c>
      <c r="G244" s="208" t="s">
        <v>275</v>
      </c>
      <c r="H244" s="209">
        <v>1</v>
      </c>
      <c r="I244" s="210"/>
      <c r="J244" s="211">
        <f>ROUND(I244*H244,2)</f>
        <v>0</v>
      </c>
      <c r="K244" s="207" t="s">
        <v>142</v>
      </c>
      <c r="L244" s="45"/>
      <c r="M244" s="212" t="s">
        <v>19</v>
      </c>
      <c r="N244" s="213" t="s">
        <v>42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0.0022499999999999998</v>
      </c>
      <c r="T244" s="215">
        <f>S244*H244</f>
        <v>0.0022499999999999998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234</v>
      </c>
      <c r="AT244" s="216" t="s">
        <v>138</v>
      </c>
      <c r="AU244" s="216" t="s">
        <v>81</v>
      </c>
      <c r="AY244" s="18" t="s">
        <v>135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79</v>
      </c>
      <c r="BK244" s="217">
        <f>ROUND(I244*H244,2)</f>
        <v>0</v>
      </c>
      <c r="BL244" s="18" t="s">
        <v>234</v>
      </c>
      <c r="BM244" s="216" t="s">
        <v>1139</v>
      </c>
    </row>
    <row r="245" s="2" customFormat="1">
      <c r="A245" s="39"/>
      <c r="B245" s="40"/>
      <c r="C245" s="41"/>
      <c r="D245" s="218" t="s">
        <v>145</v>
      </c>
      <c r="E245" s="41"/>
      <c r="F245" s="219" t="s">
        <v>1140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145</v>
      </c>
      <c r="AU245" s="18" t="s">
        <v>81</v>
      </c>
    </row>
    <row r="246" s="13" customFormat="1">
      <c r="A246" s="13"/>
      <c r="B246" s="223"/>
      <c r="C246" s="224"/>
      <c r="D246" s="225" t="s">
        <v>147</v>
      </c>
      <c r="E246" s="226" t="s">
        <v>19</v>
      </c>
      <c r="F246" s="227" t="s">
        <v>966</v>
      </c>
      <c r="G246" s="224"/>
      <c r="H246" s="226" t="s">
        <v>19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147</v>
      </c>
      <c r="AU246" s="233" t="s">
        <v>81</v>
      </c>
      <c r="AV246" s="13" t="s">
        <v>79</v>
      </c>
      <c r="AW246" s="13" t="s">
        <v>33</v>
      </c>
      <c r="AX246" s="13" t="s">
        <v>71</v>
      </c>
      <c r="AY246" s="233" t="s">
        <v>135</v>
      </c>
    </row>
    <row r="247" s="14" customFormat="1">
      <c r="A247" s="14"/>
      <c r="B247" s="234"/>
      <c r="C247" s="235"/>
      <c r="D247" s="225" t="s">
        <v>147</v>
      </c>
      <c r="E247" s="236" t="s">
        <v>19</v>
      </c>
      <c r="F247" s="237" t="s">
        <v>79</v>
      </c>
      <c r="G247" s="235"/>
      <c r="H247" s="238">
        <v>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147</v>
      </c>
      <c r="AU247" s="244" t="s">
        <v>81</v>
      </c>
      <c r="AV247" s="14" t="s">
        <v>81</v>
      </c>
      <c r="AW247" s="14" t="s">
        <v>33</v>
      </c>
      <c r="AX247" s="14" t="s">
        <v>79</v>
      </c>
      <c r="AY247" s="244" t="s">
        <v>135</v>
      </c>
    </row>
    <row r="248" s="2" customFormat="1" ht="16.5" customHeight="1">
      <c r="A248" s="39"/>
      <c r="B248" s="40"/>
      <c r="C248" s="205" t="s">
        <v>421</v>
      </c>
      <c r="D248" s="205" t="s">
        <v>138</v>
      </c>
      <c r="E248" s="206" t="s">
        <v>1141</v>
      </c>
      <c r="F248" s="207" t="s">
        <v>1142</v>
      </c>
      <c r="G248" s="208" t="s">
        <v>275</v>
      </c>
      <c r="H248" s="209">
        <v>1</v>
      </c>
      <c r="I248" s="210"/>
      <c r="J248" s="211">
        <f>ROUND(I248*H248,2)</f>
        <v>0</v>
      </c>
      <c r="K248" s="207" t="s">
        <v>142</v>
      </c>
      <c r="L248" s="45"/>
      <c r="M248" s="212" t="s">
        <v>19</v>
      </c>
      <c r="N248" s="213" t="s">
        <v>42</v>
      </c>
      <c r="O248" s="85"/>
      <c r="P248" s="214">
        <f>O248*H248</f>
        <v>0</v>
      </c>
      <c r="Q248" s="214">
        <v>0.00027999999999999998</v>
      </c>
      <c r="R248" s="214">
        <f>Q248*H248</f>
        <v>0.00027999999999999998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234</v>
      </c>
      <c r="AT248" s="216" t="s">
        <v>138</v>
      </c>
      <c r="AU248" s="216" t="s">
        <v>81</v>
      </c>
      <c r="AY248" s="18" t="s">
        <v>135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79</v>
      </c>
      <c r="BK248" s="217">
        <f>ROUND(I248*H248,2)</f>
        <v>0</v>
      </c>
      <c r="BL248" s="18" t="s">
        <v>234</v>
      </c>
      <c r="BM248" s="216" t="s">
        <v>1143</v>
      </c>
    </row>
    <row r="249" s="2" customFormat="1">
      <c r="A249" s="39"/>
      <c r="B249" s="40"/>
      <c r="C249" s="41"/>
      <c r="D249" s="218" t="s">
        <v>145</v>
      </c>
      <c r="E249" s="41"/>
      <c r="F249" s="219" t="s">
        <v>1144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145</v>
      </c>
      <c r="AU249" s="18" t="s">
        <v>81</v>
      </c>
    </row>
    <row r="250" s="13" customFormat="1">
      <c r="A250" s="13"/>
      <c r="B250" s="223"/>
      <c r="C250" s="224"/>
      <c r="D250" s="225" t="s">
        <v>147</v>
      </c>
      <c r="E250" s="226" t="s">
        <v>19</v>
      </c>
      <c r="F250" s="227" t="s">
        <v>966</v>
      </c>
      <c r="G250" s="224"/>
      <c r="H250" s="226" t="s">
        <v>19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147</v>
      </c>
      <c r="AU250" s="233" t="s">
        <v>81</v>
      </c>
      <c r="AV250" s="13" t="s">
        <v>79</v>
      </c>
      <c r="AW250" s="13" t="s">
        <v>33</v>
      </c>
      <c r="AX250" s="13" t="s">
        <v>71</v>
      </c>
      <c r="AY250" s="233" t="s">
        <v>135</v>
      </c>
    </row>
    <row r="251" s="14" customFormat="1">
      <c r="A251" s="14"/>
      <c r="B251" s="234"/>
      <c r="C251" s="235"/>
      <c r="D251" s="225" t="s">
        <v>147</v>
      </c>
      <c r="E251" s="236" t="s">
        <v>19</v>
      </c>
      <c r="F251" s="237" t="s">
        <v>79</v>
      </c>
      <c r="G251" s="235"/>
      <c r="H251" s="238">
        <v>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147</v>
      </c>
      <c r="AU251" s="244" t="s">
        <v>81</v>
      </c>
      <c r="AV251" s="14" t="s">
        <v>81</v>
      </c>
      <c r="AW251" s="14" t="s">
        <v>33</v>
      </c>
      <c r="AX251" s="14" t="s">
        <v>79</v>
      </c>
      <c r="AY251" s="244" t="s">
        <v>135</v>
      </c>
    </row>
    <row r="252" s="2" customFormat="1" ht="24.15" customHeight="1">
      <c r="A252" s="39"/>
      <c r="B252" s="40"/>
      <c r="C252" s="205" t="s">
        <v>426</v>
      </c>
      <c r="D252" s="205" t="s">
        <v>138</v>
      </c>
      <c r="E252" s="206" t="s">
        <v>1145</v>
      </c>
      <c r="F252" s="207" t="s">
        <v>1146</v>
      </c>
      <c r="G252" s="208" t="s">
        <v>160</v>
      </c>
      <c r="H252" s="209">
        <v>0.028000000000000001</v>
      </c>
      <c r="I252" s="210"/>
      <c r="J252" s="211">
        <f>ROUND(I252*H252,2)</f>
        <v>0</v>
      </c>
      <c r="K252" s="207" t="s">
        <v>142</v>
      </c>
      <c r="L252" s="45"/>
      <c r="M252" s="212" t="s">
        <v>19</v>
      </c>
      <c r="N252" s="213" t="s">
        <v>42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234</v>
      </c>
      <c r="AT252" s="216" t="s">
        <v>138</v>
      </c>
      <c r="AU252" s="216" t="s">
        <v>81</v>
      </c>
      <c r="AY252" s="18" t="s">
        <v>135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79</v>
      </c>
      <c r="BK252" s="217">
        <f>ROUND(I252*H252,2)</f>
        <v>0</v>
      </c>
      <c r="BL252" s="18" t="s">
        <v>234</v>
      </c>
      <c r="BM252" s="216" t="s">
        <v>1147</v>
      </c>
    </row>
    <row r="253" s="2" customFormat="1">
      <c r="A253" s="39"/>
      <c r="B253" s="40"/>
      <c r="C253" s="41"/>
      <c r="D253" s="218" t="s">
        <v>145</v>
      </c>
      <c r="E253" s="41"/>
      <c r="F253" s="219" t="s">
        <v>1148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145</v>
      </c>
      <c r="AU253" s="18" t="s">
        <v>81</v>
      </c>
    </row>
    <row r="254" s="2" customFormat="1" ht="24.15" customHeight="1">
      <c r="A254" s="39"/>
      <c r="B254" s="40"/>
      <c r="C254" s="205" t="s">
        <v>430</v>
      </c>
      <c r="D254" s="205" t="s">
        <v>138</v>
      </c>
      <c r="E254" s="206" t="s">
        <v>1149</v>
      </c>
      <c r="F254" s="207" t="s">
        <v>1150</v>
      </c>
      <c r="G254" s="208" t="s">
        <v>160</v>
      </c>
      <c r="H254" s="209">
        <v>0.028000000000000001</v>
      </c>
      <c r="I254" s="210"/>
      <c r="J254" s="211">
        <f>ROUND(I254*H254,2)</f>
        <v>0</v>
      </c>
      <c r="K254" s="207" t="s">
        <v>142</v>
      </c>
      <c r="L254" s="45"/>
      <c r="M254" s="212" t="s">
        <v>19</v>
      </c>
      <c r="N254" s="213" t="s">
        <v>42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234</v>
      </c>
      <c r="AT254" s="216" t="s">
        <v>138</v>
      </c>
      <c r="AU254" s="216" t="s">
        <v>81</v>
      </c>
      <c r="AY254" s="18" t="s">
        <v>135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79</v>
      </c>
      <c r="BK254" s="217">
        <f>ROUND(I254*H254,2)</f>
        <v>0</v>
      </c>
      <c r="BL254" s="18" t="s">
        <v>234</v>
      </c>
      <c r="BM254" s="216" t="s">
        <v>1151</v>
      </c>
    </row>
    <row r="255" s="2" customFormat="1">
      <c r="A255" s="39"/>
      <c r="B255" s="40"/>
      <c r="C255" s="41"/>
      <c r="D255" s="218" t="s">
        <v>145</v>
      </c>
      <c r="E255" s="41"/>
      <c r="F255" s="219" t="s">
        <v>1152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145</v>
      </c>
      <c r="AU255" s="18" t="s">
        <v>81</v>
      </c>
    </row>
    <row r="256" s="2" customFormat="1" ht="24.15" customHeight="1">
      <c r="A256" s="39"/>
      <c r="B256" s="40"/>
      <c r="C256" s="205" t="s">
        <v>435</v>
      </c>
      <c r="D256" s="205" t="s">
        <v>138</v>
      </c>
      <c r="E256" s="206" t="s">
        <v>1153</v>
      </c>
      <c r="F256" s="207" t="s">
        <v>1154</v>
      </c>
      <c r="G256" s="208" t="s">
        <v>160</v>
      </c>
      <c r="H256" s="209">
        <v>0.028000000000000001</v>
      </c>
      <c r="I256" s="210"/>
      <c r="J256" s="211">
        <f>ROUND(I256*H256,2)</f>
        <v>0</v>
      </c>
      <c r="K256" s="207" t="s">
        <v>142</v>
      </c>
      <c r="L256" s="45"/>
      <c r="M256" s="212" t="s">
        <v>19</v>
      </c>
      <c r="N256" s="213" t="s">
        <v>42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234</v>
      </c>
      <c r="AT256" s="216" t="s">
        <v>138</v>
      </c>
      <c r="AU256" s="216" t="s">
        <v>81</v>
      </c>
      <c r="AY256" s="18" t="s">
        <v>135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79</v>
      </c>
      <c r="BK256" s="217">
        <f>ROUND(I256*H256,2)</f>
        <v>0</v>
      </c>
      <c r="BL256" s="18" t="s">
        <v>234</v>
      </c>
      <c r="BM256" s="216" t="s">
        <v>1155</v>
      </c>
    </row>
    <row r="257" s="2" customFormat="1">
      <c r="A257" s="39"/>
      <c r="B257" s="40"/>
      <c r="C257" s="41"/>
      <c r="D257" s="218" t="s">
        <v>145</v>
      </c>
      <c r="E257" s="41"/>
      <c r="F257" s="219" t="s">
        <v>1156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145</v>
      </c>
      <c r="AU257" s="18" t="s">
        <v>81</v>
      </c>
    </row>
    <row r="258" s="2" customFormat="1" ht="33" customHeight="1">
      <c r="A258" s="39"/>
      <c r="B258" s="40"/>
      <c r="C258" s="205" t="s">
        <v>440</v>
      </c>
      <c r="D258" s="205" t="s">
        <v>138</v>
      </c>
      <c r="E258" s="206" t="s">
        <v>1157</v>
      </c>
      <c r="F258" s="207" t="s">
        <v>1158</v>
      </c>
      <c r="G258" s="208" t="s">
        <v>160</v>
      </c>
      <c r="H258" s="209">
        <v>0.56000000000000005</v>
      </c>
      <c r="I258" s="210"/>
      <c r="J258" s="211">
        <f>ROUND(I258*H258,2)</f>
        <v>0</v>
      </c>
      <c r="K258" s="207" t="s">
        <v>142</v>
      </c>
      <c r="L258" s="45"/>
      <c r="M258" s="212" t="s">
        <v>19</v>
      </c>
      <c r="N258" s="213" t="s">
        <v>42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234</v>
      </c>
      <c r="AT258" s="216" t="s">
        <v>138</v>
      </c>
      <c r="AU258" s="216" t="s">
        <v>81</v>
      </c>
      <c r="AY258" s="18" t="s">
        <v>135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79</v>
      </c>
      <c r="BK258" s="217">
        <f>ROUND(I258*H258,2)</f>
        <v>0</v>
      </c>
      <c r="BL258" s="18" t="s">
        <v>234</v>
      </c>
      <c r="BM258" s="216" t="s">
        <v>1159</v>
      </c>
    </row>
    <row r="259" s="2" customFormat="1">
      <c r="A259" s="39"/>
      <c r="B259" s="40"/>
      <c r="C259" s="41"/>
      <c r="D259" s="218" t="s">
        <v>145</v>
      </c>
      <c r="E259" s="41"/>
      <c r="F259" s="219" t="s">
        <v>1160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145</v>
      </c>
      <c r="AU259" s="18" t="s">
        <v>81</v>
      </c>
    </row>
    <row r="260" s="14" customFormat="1">
      <c r="A260" s="14"/>
      <c r="B260" s="234"/>
      <c r="C260" s="235"/>
      <c r="D260" s="225" t="s">
        <v>147</v>
      </c>
      <c r="E260" s="235"/>
      <c r="F260" s="237" t="s">
        <v>1161</v>
      </c>
      <c r="G260" s="235"/>
      <c r="H260" s="238">
        <v>0.56000000000000005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147</v>
      </c>
      <c r="AU260" s="244" t="s">
        <v>81</v>
      </c>
      <c r="AV260" s="14" t="s">
        <v>81</v>
      </c>
      <c r="AW260" s="14" t="s">
        <v>4</v>
      </c>
      <c r="AX260" s="14" t="s">
        <v>79</v>
      </c>
      <c r="AY260" s="244" t="s">
        <v>135</v>
      </c>
    </row>
    <row r="261" s="12" customFormat="1" ht="22.8" customHeight="1">
      <c r="A261" s="12"/>
      <c r="B261" s="189"/>
      <c r="C261" s="190"/>
      <c r="D261" s="191" t="s">
        <v>70</v>
      </c>
      <c r="E261" s="203" t="s">
        <v>1162</v>
      </c>
      <c r="F261" s="203" t="s">
        <v>1163</v>
      </c>
      <c r="G261" s="190"/>
      <c r="H261" s="190"/>
      <c r="I261" s="193"/>
      <c r="J261" s="204">
        <f>BK261</f>
        <v>0</v>
      </c>
      <c r="K261" s="190"/>
      <c r="L261" s="195"/>
      <c r="M261" s="196"/>
      <c r="N261" s="197"/>
      <c r="O261" s="197"/>
      <c r="P261" s="198">
        <f>SUM(P262:P265)</f>
        <v>0</v>
      </c>
      <c r="Q261" s="197"/>
      <c r="R261" s="198">
        <f>SUM(R262:R265)</f>
        <v>0.002</v>
      </c>
      <c r="S261" s="197"/>
      <c r="T261" s="199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0" t="s">
        <v>81</v>
      </c>
      <c r="AT261" s="201" t="s">
        <v>70</v>
      </c>
      <c r="AU261" s="201" t="s">
        <v>79</v>
      </c>
      <c r="AY261" s="200" t="s">
        <v>135</v>
      </c>
      <c r="BK261" s="202">
        <f>SUM(BK262:BK265)</f>
        <v>0</v>
      </c>
    </row>
    <row r="262" s="2" customFormat="1" ht="24.15" customHeight="1">
      <c r="A262" s="39"/>
      <c r="B262" s="40"/>
      <c r="C262" s="205" t="s">
        <v>445</v>
      </c>
      <c r="D262" s="205" t="s">
        <v>138</v>
      </c>
      <c r="E262" s="206" t="s">
        <v>1164</v>
      </c>
      <c r="F262" s="207" t="s">
        <v>1165</v>
      </c>
      <c r="G262" s="208" t="s">
        <v>275</v>
      </c>
      <c r="H262" s="209">
        <v>4</v>
      </c>
      <c r="I262" s="210"/>
      <c r="J262" s="211">
        <f>ROUND(I262*H262,2)</f>
        <v>0</v>
      </c>
      <c r="K262" s="207" t="s">
        <v>142</v>
      </c>
      <c r="L262" s="45"/>
      <c r="M262" s="212" t="s">
        <v>19</v>
      </c>
      <c r="N262" s="213" t="s">
        <v>42</v>
      </c>
      <c r="O262" s="85"/>
      <c r="P262" s="214">
        <f>O262*H262</f>
        <v>0</v>
      </c>
      <c r="Q262" s="214">
        <v>0.00050000000000000001</v>
      </c>
      <c r="R262" s="214">
        <f>Q262*H262</f>
        <v>0.002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234</v>
      </c>
      <c r="AT262" s="216" t="s">
        <v>138</v>
      </c>
      <c r="AU262" s="216" t="s">
        <v>81</v>
      </c>
      <c r="AY262" s="18" t="s">
        <v>135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79</v>
      </c>
      <c r="BK262" s="217">
        <f>ROUND(I262*H262,2)</f>
        <v>0</v>
      </c>
      <c r="BL262" s="18" t="s">
        <v>234</v>
      </c>
      <c r="BM262" s="216" t="s">
        <v>1166</v>
      </c>
    </row>
    <row r="263" s="2" customFormat="1">
      <c r="A263" s="39"/>
      <c r="B263" s="40"/>
      <c r="C263" s="41"/>
      <c r="D263" s="218" t="s">
        <v>145</v>
      </c>
      <c r="E263" s="41"/>
      <c r="F263" s="219" t="s">
        <v>1167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145</v>
      </c>
      <c r="AU263" s="18" t="s">
        <v>81</v>
      </c>
    </row>
    <row r="264" s="13" customFormat="1">
      <c r="A264" s="13"/>
      <c r="B264" s="223"/>
      <c r="C264" s="224"/>
      <c r="D264" s="225" t="s">
        <v>147</v>
      </c>
      <c r="E264" s="226" t="s">
        <v>19</v>
      </c>
      <c r="F264" s="227" t="s">
        <v>966</v>
      </c>
      <c r="G264" s="224"/>
      <c r="H264" s="226" t="s">
        <v>19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147</v>
      </c>
      <c r="AU264" s="233" t="s">
        <v>81</v>
      </c>
      <c r="AV264" s="13" t="s">
        <v>79</v>
      </c>
      <c r="AW264" s="13" t="s">
        <v>33</v>
      </c>
      <c r="AX264" s="13" t="s">
        <v>71</v>
      </c>
      <c r="AY264" s="233" t="s">
        <v>135</v>
      </c>
    </row>
    <row r="265" s="14" customFormat="1">
      <c r="A265" s="14"/>
      <c r="B265" s="234"/>
      <c r="C265" s="235"/>
      <c r="D265" s="225" t="s">
        <v>147</v>
      </c>
      <c r="E265" s="236" t="s">
        <v>19</v>
      </c>
      <c r="F265" s="237" t="s">
        <v>143</v>
      </c>
      <c r="G265" s="235"/>
      <c r="H265" s="238">
        <v>4</v>
      </c>
      <c r="I265" s="239"/>
      <c r="J265" s="235"/>
      <c r="K265" s="235"/>
      <c r="L265" s="240"/>
      <c r="M265" s="266"/>
      <c r="N265" s="267"/>
      <c r="O265" s="267"/>
      <c r="P265" s="267"/>
      <c r="Q265" s="267"/>
      <c r="R265" s="267"/>
      <c r="S265" s="267"/>
      <c r="T265" s="26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147</v>
      </c>
      <c r="AU265" s="244" t="s">
        <v>81</v>
      </c>
      <c r="AV265" s="14" t="s">
        <v>81</v>
      </c>
      <c r="AW265" s="14" t="s">
        <v>33</v>
      </c>
      <c r="AX265" s="14" t="s">
        <v>79</v>
      </c>
      <c r="AY265" s="244" t="s">
        <v>135</v>
      </c>
    </row>
    <row r="266" s="2" customFormat="1" ht="6.96" customHeight="1">
      <c r="A266" s="39"/>
      <c r="B266" s="60"/>
      <c r="C266" s="61"/>
      <c r="D266" s="61"/>
      <c r="E266" s="61"/>
      <c r="F266" s="61"/>
      <c r="G266" s="61"/>
      <c r="H266" s="61"/>
      <c r="I266" s="61"/>
      <c r="J266" s="61"/>
      <c r="K266" s="61"/>
      <c r="L266" s="45"/>
      <c r="M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</row>
  </sheetData>
  <sheetProtection sheet="1" autoFilter="0" formatColumns="0" formatRows="0" objects="1" scenarios="1" spinCount="100000" saltValue="qPx+2FCNtRbWO2jgqY+5n422USZnIws0foE2f3z35dcw8AOcow/tyjcvYyvOHzh6iold/1jmWuNELQ4JjVnIGg==" hashValue="LqiYoEp3G0cyt7aHoimBLRbem+fSo/EJ5LKZ/OOQ7kB+Zh9Axgo0Gc5KE4+AZaENfVMuU1F7e3DrlQXMsD7Gbg==" algorithmName="SHA-512" password="CC35"/>
  <autoFilter ref="C88:K26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2_01/612135101"/>
    <hyperlink ref="F98" r:id="rId2" display="https://podminky.urs.cz/item/CS_URS_2022_01/974031144"/>
    <hyperlink ref="F103" r:id="rId3" display="https://podminky.urs.cz/item/CS_URS_2022_01/997013211"/>
    <hyperlink ref="F105" r:id="rId4" display="https://podminky.urs.cz/item/CS_URS_2022_01/997013501"/>
    <hyperlink ref="F107" r:id="rId5" display="https://podminky.urs.cz/item/CS_URS_2022_01/997013509"/>
    <hyperlink ref="F110" r:id="rId6" display="https://podminky.urs.cz/item/CS_URS_2022_01/997013631"/>
    <hyperlink ref="F113" r:id="rId7" display="https://podminky.urs.cz/item/CS_URS_2022_01/998018001"/>
    <hyperlink ref="F115" r:id="rId8" display="https://podminky.urs.cz/item/CS_URS_2022_01/998011018"/>
    <hyperlink ref="F117" r:id="rId9" display="https://podminky.urs.cz/item/CS_URS_2022_01/998011019"/>
    <hyperlink ref="F122" r:id="rId10" display="https://podminky.urs.cz/item/CS_URS_2022_01/721140802"/>
    <hyperlink ref="F126" r:id="rId11" display="https://podminky.urs.cz/item/CS_URS_2022_01/721140806"/>
    <hyperlink ref="F130" r:id="rId12" display="https://podminky.urs.cz/item/CS_URS_2022_01/721174043"/>
    <hyperlink ref="F134" r:id="rId13" display="https://podminky.urs.cz/item/CS_URS_2022_01/721174045"/>
    <hyperlink ref="F138" r:id="rId14" display="https://podminky.urs.cz/item/CS_URS_2022_01/721194105"/>
    <hyperlink ref="F142" r:id="rId15" display="https://podminky.urs.cz/item/CS_URS_2022_01/721194109"/>
    <hyperlink ref="F146" r:id="rId16" display="https://podminky.urs.cz/item/CS_URS_2022_01/721220801"/>
    <hyperlink ref="F150" r:id="rId17" display="https://podminky.urs.cz/item/CS_URS_2022_01/721290111"/>
    <hyperlink ref="F154" r:id="rId18" display="https://podminky.urs.cz/item/CS_URS_2022_01/998721103"/>
    <hyperlink ref="F156" r:id="rId19" display="https://podminky.urs.cz/item/CS_URS_2022_01/998721181"/>
    <hyperlink ref="F158" r:id="rId20" display="https://podminky.urs.cz/item/CS_URS_2022_01/998721194"/>
    <hyperlink ref="F160" r:id="rId21" display="https://podminky.urs.cz/item/CS_URS_2022_01/998721199"/>
    <hyperlink ref="F164" r:id="rId22" display="https://podminky.urs.cz/item/CS_URS_2022_01/722170801"/>
    <hyperlink ref="F168" r:id="rId23" display="https://podminky.urs.cz/item/CS_URS_2022_01/722176112"/>
    <hyperlink ref="F173" r:id="rId24" display="https://podminky.urs.cz/item/CS_URS_2022_01/722179192"/>
    <hyperlink ref="F176" r:id="rId25" display="https://podminky.urs.cz/item/CS_URS_2022_01/722181221"/>
    <hyperlink ref="F180" r:id="rId26" display="https://podminky.urs.cz/item/CS_URS_2022_01/722220111"/>
    <hyperlink ref="F184" r:id="rId27" display="https://podminky.urs.cz/item/CS_URS_2022_01/722220121"/>
    <hyperlink ref="F188" r:id="rId28" display="https://podminky.urs.cz/item/CS_URS_2022_01/722231222"/>
    <hyperlink ref="F192" r:id="rId29" display="https://podminky.urs.cz/item/CS_URS_2022_01/722240122"/>
    <hyperlink ref="F196" r:id="rId30" display="https://podminky.urs.cz/item/CS_URS_2022_01/722290234"/>
    <hyperlink ref="F200" r:id="rId31" display="https://podminky.urs.cz/item/CS_URS_2022_01/998722103"/>
    <hyperlink ref="F202" r:id="rId32" display="https://podminky.urs.cz/item/CS_URS_2022_01/998722181"/>
    <hyperlink ref="F204" r:id="rId33" display="https://podminky.urs.cz/item/CS_URS_2022_01/998722194"/>
    <hyperlink ref="F207" r:id="rId34" display="https://podminky.urs.cz/item/CS_URS_2022_01/998722199"/>
    <hyperlink ref="F210" r:id="rId35" display="https://podminky.urs.cz/item/CS_URS_2022_01/725110811"/>
    <hyperlink ref="F214" r:id="rId36" display="https://podminky.urs.cz/item/CS_URS_2022_01/725111231"/>
    <hyperlink ref="F218" r:id="rId37" display="https://podminky.urs.cz/item/CS_URS_2022_01/725112001"/>
    <hyperlink ref="F222" r:id="rId38" display="https://podminky.urs.cz/item/CS_URS_2022_01/725210821"/>
    <hyperlink ref="F226" r:id="rId39" display="https://podminky.urs.cz/item/CS_URS_2022_01/725310823"/>
    <hyperlink ref="F230" r:id="rId40" display="https://podminky.urs.cz/item/CS_URS_2022_01/725810811"/>
    <hyperlink ref="F234" r:id="rId41" display="https://podminky.urs.cz/item/CS_URS_2022_01/725813111"/>
    <hyperlink ref="F238" r:id="rId42" display="https://podminky.urs.cz/item/CS_URS_2022_01/725820801"/>
    <hyperlink ref="F242" r:id="rId43" display="https://podminky.urs.cz/item/CS_URS_2022_01/725821321"/>
    <hyperlink ref="F245" r:id="rId44" display="https://podminky.urs.cz/item/CS_URS_2022_01/725840850"/>
    <hyperlink ref="F249" r:id="rId45" display="https://podminky.urs.cz/item/CS_URS_2022_01/725862103"/>
    <hyperlink ref="F253" r:id="rId46" display="https://podminky.urs.cz/item/CS_URS_2022_01/998725101"/>
    <hyperlink ref="F255" r:id="rId47" display="https://podminky.urs.cz/item/CS_URS_2022_01/998725181"/>
    <hyperlink ref="F257" r:id="rId48" display="https://podminky.urs.cz/item/CS_URS_2022_01/998725194"/>
    <hyperlink ref="F259" r:id="rId49" display="https://podminky.urs.cz/item/CS_URS_2022_01/998725199"/>
    <hyperlink ref="F263" r:id="rId50" display="https://podminky.urs.cz/item/CS_URS_2022_01/7271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Muzejní expozice, Slezská 13/390, Ostrava Hrabůvka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1168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1169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1169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ROUND((SUM(BE81:BE84)),  2)</f>
        <v>0</v>
      </c>
      <c r="G33" s="39"/>
      <c r="H33" s="39"/>
      <c r="I33" s="149">
        <v>0.20999999999999999</v>
      </c>
      <c r="J33" s="148">
        <f>ROUND(((SUM(BE81:BE84))*I33),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ROUND((SUM(BF81:BF84)),  2)</f>
        <v>0</v>
      </c>
      <c r="G34" s="39"/>
      <c r="H34" s="39"/>
      <c r="I34" s="149">
        <v>0.14999999999999999</v>
      </c>
      <c r="J34" s="148">
        <f>ROUND(((SUM(BF81:BF84))*I34),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ROUND((SUM(BG81:BG84)),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ROUND((SUM(BH81:BH84)),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ROUND((SUM(BI81:BI84)),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Muzejní expozice, Slezská 13/390, Ostrava Hrabůvka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Vytápění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Ostrava, Slezská 13/390</v>
      </c>
      <c r="G52" s="41"/>
      <c r="H52" s="41"/>
      <c r="I52" s="33" t="s">
        <v>23</v>
      </c>
      <c r="J52" s="73" t="str">
        <f>IF(J12="","",J12)</f>
        <v>20. 10. 2022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Ladislav Strakoš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Ladislav Strakoš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1170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120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Muzejní expozice, Slezská 13/390, Ostrava Hrabůvka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03 - Vytápění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Ostrava, Slezská 13/390</v>
      </c>
      <c r="G75" s="41"/>
      <c r="H75" s="41"/>
      <c r="I75" s="33" t="s">
        <v>23</v>
      </c>
      <c r="J75" s="73" t="str">
        <f>IF(J12="","",J12)</f>
        <v>20. 10. 2022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Úřad městského obvodu Ostrava Jih</v>
      </c>
      <c r="G77" s="41"/>
      <c r="H77" s="41"/>
      <c r="I77" s="33" t="s">
        <v>31</v>
      </c>
      <c r="J77" s="37" t="str">
        <f>E21</f>
        <v>Ing. Ladislav Strakoš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Ing. Ladislav Strakoš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121</v>
      </c>
      <c r="D80" s="181" t="s">
        <v>56</v>
      </c>
      <c r="E80" s="181" t="s">
        <v>52</v>
      </c>
      <c r="F80" s="181" t="s">
        <v>53</v>
      </c>
      <c r="G80" s="181" t="s">
        <v>122</v>
      </c>
      <c r="H80" s="181" t="s">
        <v>123</v>
      </c>
      <c r="I80" s="181" t="s">
        <v>124</v>
      </c>
      <c r="J80" s="181" t="s">
        <v>99</v>
      </c>
      <c r="K80" s="182" t="s">
        <v>125</v>
      </c>
      <c r="L80" s="183"/>
      <c r="M80" s="93" t="s">
        <v>19</v>
      </c>
      <c r="N80" s="94" t="s">
        <v>41</v>
      </c>
      <c r="O80" s="94" t="s">
        <v>126</v>
      </c>
      <c r="P80" s="94" t="s">
        <v>127</v>
      </c>
      <c r="Q80" s="94" t="s">
        <v>128</v>
      </c>
      <c r="R80" s="94" t="s">
        <v>129</v>
      </c>
      <c r="S80" s="94" t="s">
        <v>130</v>
      </c>
      <c r="T80" s="95" t="s">
        <v>131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132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100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400</v>
      </c>
      <c r="F82" s="192" t="s">
        <v>401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70</v>
      </c>
      <c r="AU82" s="201" t="s">
        <v>71</v>
      </c>
      <c r="AY82" s="200" t="s">
        <v>135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1171</v>
      </c>
      <c r="F83" s="203" t="s">
        <v>1172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P84</f>
        <v>0</v>
      </c>
      <c r="Q83" s="197"/>
      <c r="R83" s="198">
        <f>R84</f>
        <v>0</v>
      </c>
      <c r="S83" s="197"/>
      <c r="T83" s="19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70</v>
      </c>
      <c r="AU83" s="201" t="s">
        <v>79</v>
      </c>
      <c r="AY83" s="200" t="s">
        <v>135</v>
      </c>
      <c r="BK83" s="202">
        <f>BK84</f>
        <v>0</v>
      </c>
    </row>
    <row r="84" s="2" customFormat="1" ht="16.5" customHeight="1">
      <c r="A84" s="39"/>
      <c r="B84" s="40"/>
      <c r="C84" s="205" t="s">
        <v>81</v>
      </c>
      <c r="D84" s="205" t="s">
        <v>138</v>
      </c>
      <c r="E84" s="206" t="s">
        <v>1173</v>
      </c>
      <c r="F84" s="207" t="s">
        <v>1174</v>
      </c>
      <c r="G84" s="208" t="s">
        <v>356</v>
      </c>
      <c r="H84" s="209">
        <v>1</v>
      </c>
      <c r="I84" s="210"/>
      <c r="J84" s="211">
        <f>ROUND(I84*H84,2)</f>
        <v>0</v>
      </c>
      <c r="K84" s="207" t="s">
        <v>19</v>
      </c>
      <c r="L84" s="45"/>
      <c r="M84" s="269" t="s">
        <v>19</v>
      </c>
      <c r="N84" s="270" t="s">
        <v>42</v>
      </c>
      <c r="O84" s="271"/>
      <c r="P84" s="272">
        <f>O84*H84</f>
        <v>0</v>
      </c>
      <c r="Q84" s="272">
        <v>0</v>
      </c>
      <c r="R84" s="272">
        <f>Q84*H84</f>
        <v>0</v>
      </c>
      <c r="S84" s="272">
        <v>0</v>
      </c>
      <c r="T84" s="273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234</v>
      </c>
      <c r="AT84" s="216" t="s">
        <v>138</v>
      </c>
      <c r="AU84" s="216" t="s">
        <v>81</v>
      </c>
      <c r="AY84" s="18" t="s">
        <v>135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234</v>
      </c>
      <c r="BM84" s="216" t="s">
        <v>1175</v>
      </c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61"/>
      <c r="J85" s="61"/>
      <c r="K85" s="61"/>
      <c r="L85" s="45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sheetProtection sheet="1" autoFilter="0" formatColumns="0" formatRows="0" objects="1" scenarios="1" spinCount="100000" saltValue="T87ofCxA03nfjc+lSmXplEtGgoUc3gozjTu42c6gdlKtrDx6MdDFbK8iAiymzbgd0e01R9omP0jC3Uhsj+Wu/Q==" hashValue="VwnJmcWG39918xcC6GHnAee/1wrahPh/4J2RHhMnCcbHk2qEhLb9IKoANAY2couUQkEcrQLRc/Y8vjS1PKqKBg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Muzejní expozice, Slezská 13/390, Ostrava Hrabůvka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1176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1177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ROUND((SUM(BE86:BE220)),  2)</f>
        <v>0</v>
      </c>
      <c r="G33" s="39"/>
      <c r="H33" s="39"/>
      <c r="I33" s="149">
        <v>0.20999999999999999</v>
      </c>
      <c r="J33" s="148">
        <f>ROUND(((SUM(BE86:BE220))*I33),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ROUND((SUM(BF86:BF220)),  2)</f>
        <v>0</v>
      </c>
      <c r="G34" s="39"/>
      <c r="H34" s="39"/>
      <c r="I34" s="149">
        <v>0.14999999999999999</v>
      </c>
      <c r="J34" s="148">
        <f>ROUND(((SUM(BF86:BF220))*I34),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ROUND((SUM(BG86:BG220)),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ROUND((SUM(BH86:BH220)),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ROUND((SUM(BI86:BI220)),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Muzejní expozice, Slezská 13/390, Ostrava Hrabůvka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04 - Elektroinstalace 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Ostrava, Slezská 13/390</v>
      </c>
      <c r="G52" s="41"/>
      <c r="H52" s="41"/>
      <c r="I52" s="33" t="s">
        <v>23</v>
      </c>
      <c r="J52" s="73" t="str">
        <f>IF(J12="","",J12)</f>
        <v>20. 10. 2022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Pavel Česlík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104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105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106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J117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108</v>
      </c>
      <c r="E65" s="169"/>
      <c r="F65" s="169"/>
      <c r="G65" s="169"/>
      <c r="H65" s="169"/>
      <c r="I65" s="169"/>
      <c r="J65" s="170">
        <f>J124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1178</v>
      </c>
      <c r="E66" s="175"/>
      <c r="F66" s="175"/>
      <c r="G66" s="175"/>
      <c r="H66" s="175"/>
      <c r="I66" s="175"/>
      <c r="J66" s="176">
        <f>J125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120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Muzejní expozice, Slezská 13/390, Ostrava Hrabůvka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95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 xml:space="preserve">04 - Elektroinstalace 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Ostrava, Slezská 13/390</v>
      </c>
      <c r="G80" s="41"/>
      <c r="H80" s="41"/>
      <c r="I80" s="33" t="s">
        <v>23</v>
      </c>
      <c r="J80" s="73" t="str">
        <f>IF(J12="","",J12)</f>
        <v>20. 10. 2022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Úřad městského obvodu Ostrava Jih</v>
      </c>
      <c r="G82" s="41"/>
      <c r="H82" s="41"/>
      <c r="I82" s="33" t="s">
        <v>31</v>
      </c>
      <c r="J82" s="37" t="str">
        <f>E21</f>
        <v>Ing. Petr Fraš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Pavel Česlík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121</v>
      </c>
      <c r="D85" s="181" t="s">
        <v>56</v>
      </c>
      <c r="E85" s="181" t="s">
        <v>52</v>
      </c>
      <c r="F85" s="181" t="s">
        <v>53</v>
      </c>
      <c r="G85" s="181" t="s">
        <v>122</v>
      </c>
      <c r="H85" s="181" t="s">
        <v>123</v>
      </c>
      <c r="I85" s="181" t="s">
        <v>124</v>
      </c>
      <c r="J85" s="181" t="s">
        <v>99</v>
      </c>
      <c r="K85" s="182" t="s">
        <v>125</v>
      </c>
      <c r="L85" s="183"/>
      <c r="M85" s="93" t="s">
        <v>19</v>
      </c>
      <c r="N85" s="94" t="s">
        <v>41</v>
      </c>
      <c r="O85" s="94" t="s">
        <v>126</v>
      </c>
      <c r="P85" s="94" t="s">
        <v>127</v>
      </c>
      <c r="Q85" s="94" t="s">
        <v>128</v>
      </c>
      <c r="R85" s="94" t="s">
        <v>129</v>
      </c>
      <c r="S85" s="94" t="s">
        <v>130</v>
      </c>
      <c r="T85" s="95" t="s">
        <v>131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132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P87+P124</f>
        <v>0</v>
      </c>
      <c r="Q86" s="97"/>
      <c r="R86" s="186">
        <f>R87+R124</f>
        <v>0.14298250000000001</v>
      </c>
      <c r="S86" s="97"/>
      <c r="T86" s="187">
        <f>T87+T124</f>
        <v>0.76824999999999999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100</v>
      </c>
      <c r="BK86" s="188">
        <f>BK87+BK124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133</v>
      </c>
      <c r="F87" s="192" t="s">
        <v>134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P88+P93+P108+P117</f>
        <v>0</v>
      </c>
      <c r="Q87" s="197"/>
      <c r="R87" s="198">
        <f>R88+R93+R108+R117</f>
        <v>0.072065000000000004</v>
      </c>
      <c r="S87" s="197"/>
      <c r="T87" s="199">
        <f>T88+T93+T108+T117</f>
        <v>0.75324999999999998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135</v>
      </c>
      <c r="BK87" s="202">
        <f>BK88+BK93+BK108+BK117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177</v>
      </c>
      <c r="F88" s="203" t="s">
        <v>194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SUM(P89:P92)</f>
        <v>0</v>
      </c>
      <c r="Q88" s="197"/>
      <c r="R88" s="198">
        <f>SUM(R89:R92)</f>
        <v>0.072000000000000008</v>
      </c>
      <c r="S88" s="197"/>
      <c r="T88" s="199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135</v>
      </c>
      <c r="BK88" s="202">
        <f>SUM(BK89:BK92)</f>
        <v>0</v>
      </c>
    </row>
    <row r="89" s="2" customFormat="1" ht="16.5" customHeight="1">
      <c r="A89" s="39"/>
      <c r="B89" s="40"/>
      <c r="C89" s="205" t="s">
        <v>79</v>
      </c>
      <c r="D89" s="205" t="s">
        <v>138</v>
      </c>
      <c r="E89" s="206" t="s">
        <v>962</v>
      </c>
      <c r="F89" s="207" t="s">
        <v>963</v>
      </c>
      <c r="G89" s="208" t="s">
        <v>141</v>
      </c>
      <c r="H89" s="209">
        <v>1.8</v>
      </c>
      <c r="I89" s="210"/>
      <c r="J89" s="211">
        <f>ROUND(I89*H89,2)</f>
        <v>0</v>
      </c>
      <c r="K89" s="207" t="s">
        <v>142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0.040000000000000001</v>
      </c>
      <c r="R89" s="214">
        <f>Q89*H89</f>
        <v>0.072000000000000008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143</v>
      </c>
      <c r="AT89" s="216" t="s">
        <v>138</v>
      </c>
      <c r="AU89" s="216" t="s">
        <v>81</v>
      </c>
      <c r="AY89" s="18" t="s">
        <v>135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143</v>
      </c>
      <c r="BM89" s="216" t="s">
        <v>1179</v>
      </c>
    </row>
    <row r="90" s="2" customFormat="1">
      <c r="A90" s="39"/>
      <c r="B90" s="40"/>
      <c r="C90" s="41"/>
      <c r="D90" s="218" t="s">
        <v>145</v>
      </c>
      <c r="E90" s="41"/>
      <c r="F90" s="219" t="s">
        <v>965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145</v>
      </c>
      <c r="AU90" s="18" t="s">
        <v>81</v>
      </c>
    </row>
    <row r="91" s="13" customFormat="1">
      <c r="A91" s="13"/>
      <c r="B91" s="223"/>
      <c r="C91" s="224"/>
      <c r="D91" s="225" t="s">
        <v>147</v>
      </c>
      <c r="E91" s="226" t="s">
        <v>19</v>
      </c>
      <c r="F91" s="227" t="s">
        <v>1180</v>
      </c>
      <c r="G91" s="224"/>
      <c r="H91" s="226" t="s">
        <v>19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147</v>
      </c>
      <c r="AU91" s="233" t="s">
        <v>81</v>
      </c>
      <c r="AV91" s="13" t="s">
        <v>79</v>
      </c>
      <c r="AW91" s="13" t="s">
        <v>33</v>
      </c>
      <c r="AX91" s="13" t="s">
        <v>71</v>
      </c>
      <c r="AY91" s="233" t="s">
        <v>135</v>
      </c>
    </row>
    <row r="92" s="14" customFormat="1">
      <c r="A92" s="14"/>
      <c r="B92" s="234"/>
      <c r="C92" s="235"/>
      <c r="D92" s="225" t="s">
        <v>147</v>
      </c>
      <c r="E92" s="236" t="s">
        <v>19</v>
      </c>
      <c r="F92" s="237" t="s">
        <v>1181</v>
      </c>
      <c r="G92" s="235"/>
      <c r="H92" s="238">
        <v>1.8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147</v>
      </c>
      <c r="AU92" s="244" t="s">
        <v>81</v>
      </c>
      <c r="AV92" s="14" t="s">
        <v>81</v>
      </c>
      <c r="AW92" s="14" t="s">
        <v>33</v>
      </c>
      <c r="AX92" s="14" t="s">
        <v>79</v>
      </c>
      <c r="AY92" s="244" t="s">
        <v>135</v>
      </c>
    </row>
    <row r="93" s="12" customFormat="1" ht="22.8" customHeight="1">
      <c r="A93" s="12"/>
      <c r="B93" s="189"/>
      <c r="C93" s="190"/>
      <c r="D93" s="191" t="s">
        <v>70</v>
      </c>
      <c r="E93" s="203" t="s">
        <v>195</v>
      </c>
      <c r="F93" s="203" t="s">
        <v>262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SUM(P94:P107)</f>
        <v>0</v>
      </c>
      <c r="Q93" s="197"/>
      <c r="R93" s="198">
        <f>SUM(R94:R107)</f>
        <v>6.5000000000000008E-05</v>
      </c>
      <c r="S93" s="197"/>
      <c r="T93" s="199">
        <f>SUM(T94:T107)</f>
        <v>0.75324999999999998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79</v>
      </c>
      <c r="AY93" s="200" t="s">
        <v>135</v>
      </c>
      <c r="BK93" s="202">
        <f>SUM(BK94:BK107)</f>
        <v>0</v>
      </c>
    </row>
    <row r="94" s="2" customFormat="1" ht="24.15" customHeight="1">
      <c r="A94" s="39"/>
      <c r="B94" s="40"/>
      <c r="C94" s="205" t="s">
        <v>81</v>
      </c>
      <c r="D94" s="205" t="s">
        <v>138</v>
      </c>
      <c r="E94" s="206" t="s">
        <v>1182</v>
      </c>
      <c r="F94" s="207" t="s">
        <v>1183</v>
      </c>
      <c r="G94" s="208" t="s">
        <v>275</v>
      </c>
      <c r="H94" s="209">
        <v>42</v>
      </c>
      <c r="I94" s="210"/>
      <c r="J94" s="211">
        <f>ROUND(I94*H94,2)</f>
        <v>0</v>
      </c>
      <c r="K94" s="207" t="s">
        <v>142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0.014999999999999999</v>
      </c>
      <c r="T94" s="215">
        <f>S94*H94</f>
        <v>0.63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143</v>
      </c>
      <c r="AT94" s="216" t="s">
        <v>138</v>
      </c>
      <c r="AU94" s="216" t="s">
        <v>81</v>
      </c>
      <c r="AY94" s="18" t="s">
        <v>135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143</v>
      </c>
      <c r="BM94" s="216" t="s">
        <v>1184</v>
      </c>
    </row>
    <row r="95" s="2" customFormat="1">
      <c r="A95" s="39"/>
      <c r="B95" s="40"/>
      <c r="C95" s="41"/>
      <c r="D95" s="218" t="s">
        <v>145</v>
      </c>
      <c r="E95" s="41"/>
      <c r="F95" s="219" t="s">
        <v>1185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145</v>
      </c>
      <c r="AU95" s="18" t="s">
        <v>81</v>
      </c>
    </row>
    <row r="96" s="13" customFormat="1">
      <c r="A96" s="13"/>
      <c r="B96" s="223"/>
      <c r="C96" s="224"/>
      <c r="D96" s="225" t="s">
        <v>147</v>
      </c>
      <c r="E96" s="226" t="s">
        <v>19</v>
      </c>
      <c r="F96" s="227" t="s">
        <v>1180</v>
      </c>
      <c r="G96" s="224"/>
      <c r="H96" s="226" t="s">
        <v>19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147</v>
      </c>
      <c r="AU96" s="233" t="s">
        <v>81</v>
      </c>
      <c r="AV96" s="13" t="s">
        <v>79</v>
      </c>
      <c r="AW96" s="13" t="s">
        <v>33</v>
      </c>
      <c r="AX96" s="13" t="s">
        <v>71</v>
      </c>
      <c r="AY96" s="233" t="s">
        <v>135</v>
      </c>
    </row>
    <row r="97" s="14" customFormat="1">
      <c r="A97" s="14"/>
      <c r="B97" s="234"/>
      <c r="C97" s="235"/>
      <c r="D97" s="225" t="s">
        <v>147</v>
      </c>
      <c r="E97" s="236" t="s">
        <v>19</v>
      </c>
      <c r="F97" s="237" t="s">
        <v>394</v>
      </c>
      <c r="G97" s="235"/>
      <c r="H97" s="238">
        <v>42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147</v>
      </c>
      <c r="AU97" s="244" t="s">
        <v>81</v>
      </c>
      <c r="AV97" s="14" t="s">
        <v>81</v>
      </c>
      <c r="AW97" s="14" t="s">
        <v>33</v>
      </c>
      <c r="AX97" s="14" t="s">
        <v>79</v>
      </c>
      <c r="AY97" s="244" t="s">
        <v>135</v>
      </c>
    </row>
    <row r="98" s="2" customFormat="1" ht="21.75" customHeight="1">
      <c r="A98" s="39"/>
      <c r="B98" s="40"/>
      <c r="C98" s="205" t="s">
        <v>136</v>
      </c>
      <c r="D98" s="205" t="s">
        <v>138</v>
      </c>
      <c r="E98" s="206" t="s">
        <v>1186</v>
      </c>
      <c r="F98" s="207" t="s">
        <v>1187</v>
      </c>
      <c r="G98" s="208" t="s">
        <v>627</v>
      </c>
      <c r="H98" s="209">
        <v>60</v>
      </c>
      <c r="I98" s="210"/>
      <c r="J98" s="211">
        <f>ROUND(I98*H98,2)</f>
        <v>0</v>
      </c>
      <c r="K98" s="207" t="s">
        <v>142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0.002</v>
      </c>
      <c r="T98" s="215">
        <f>S98*H98</f>
        <v>0.12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143</v>
      </c>
      <c r="AT98" s="216" t="s">
        <v>138</v>
      </c>
      <c r="AU98" s="216" t="s">
        <v>81</v>
      </c>
      <c r="AY98" s="18" t="s">
        <v>135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143</v>
      </c>
      <c r="BM98" s="216" t="s">
        <v>1188</v>
      </c>
    </row>
    <row r="99" s="2" customFormat="1">
      <c r="A99" s="39"/>
      <c r="B99" s="40"/>
      <c r="C99" s="41"/>
      <c r="D99" s="218" t="s">
        <v>145</v>
      </c>
      <c r="E99" s="41"/>
      <c r="F99" s="219" t="s">
        <v>1189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145</v>
      </c>
      <c r="AU99" s="18" t="s">
        <v>81</v>
      </c>
    </row>
    <row r="100" s="13" customFormat="1">
      <c r="A100" s="13"/>
      <c r="B100" s="223"/>
      <c r="C100" s="224"/>
      <c r="D100" s="225" t="s">
        <v>147</v>
      </c>
      <c r="E100" s="226" t="s">
        <v>19</v>
      </c>
      <c r="F100" s="227" t="s">
        <v>1180</v>
      </c>
      <c r="G100" s="224"/>
      <c r="H100" s="226" t="s">
        <v>19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147</v>
      </c>
      <c r="AU100" s="233" t="s">
        <v>81</v>
      </c>
      <c r="AV100" s="13" t="s">
        <v>79</v>
      </c>
      <c r="AW100" s="13" t="s">
        <v>33</v>
      </c>
      <c r="AX100" s="13" t="s">
        <v>71</v>
      </c>
      <c r="AY100" s="233" t="s">
        <v>135</v>
      </c>
    </row>
    <row r="101" s="14" customFormat="1">
      <c r="A101" s="14"/>
      <c r="B101" s="234"/>
      <c r="C101" s="235"/>
      <c r="D101" s="225" t="s">
        <v>147</v>
      </c>
      <c r="E101" s="236" t="s">
        <v>19</v>
      </c>
      <c r="F101" s="237" t="s">
        <v>497</v>
      </c>
      <c r="G101" s="235"/>
      <c r="H101" s="238">
        <v>60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147</v>
      </c>
      <c r="AU101" s="244" t="s">
        <v>81</v>
      </c>
      <c r="AV101" s="14" t="s">
        <v>81</v>
      </c>
      <c r="AW101" s="14" t="s">
        <v>33</v>
      </c>
      <c r="AX101" s="14" t="s">
        <v>79</v>
      </c>
      <c r="AY101" s="244" t="s">
        <v>135</v>
      </c>
    </row>
    <row r="102" s="2" customFormat="1" ht="16.5" customHeight="1">
      <c r="A102" s="39"/>
      <c r="B102" s="40"/>
      <c r="C102" s="205" t="s">
        <v>143</v>
      </c>
      <c r="D102" s="205" t="s">
        <v>138</v>
      </c>
      <c r="E102" s="206" t="s">
        <v>1190</v>
      </c>
      <c r="F102" s="207" t="s">
        <v>1191</v>
      </c>
      <c r="G102" s="208" t="s">
        <v>627</v>
      </c>
      <c r="H102" s="209">
        <v>3.25</v>
      </c>
      <c r="I102" s="210"/>
      <c r="J102" s="211">
        <f>ROUND(I102*H102,2)</f>
        <v>0</v>
      </c>
      <c r="K102" s="207" t="s">
        <v>142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2.0000000000000002E-05</v>
      </c>
      <c r="R102" s="214">
        <f>Q102*H102</f>
        <v>6.5000000000000008E-05</v>
      </c>
      <c r="S102" s="214">
        <v>0.001</v>
      </c>
      <c r="T102" s="215">
        <f>S102*H102</f>
        <v>0.0032500000000000003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143</v>
      </c>
      <c r="AT102" s="216" t="s">
        <v>138</v>
      </c>
      <c r="AU102" s="216" t="s">
        <v>81</v>
      </c>
      <c r="AY102" s="18" t="s">
        <v>135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143</v>
      </c>
      <c r="BM102" s="216" t="s">
        <v>1192</v>
      </c>
    </row>
    <row r="103" s="2" customFormat="1">
      <c r="A103" s="39"/>
      <c r="B103" s="40"/>
      <c r="C103" s="41"/>
      <c r="D103" s="218" t="s">
        <v>145</v>
      </c>
      <c r="E103" s="41"/>
      <c r="F103" s="219" t="s">
        <v>1193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145</v>
      </c>
      <c r="AU103" s="18" t="s">
        <v>81</v>
      </c>
    </row>
    <row r="104" s="13" customFormat="1">
      <c r="A104" s="13"/>
      <c r="B104" s="223"/>
      <c r="C104" s="224"/>
      <c r="D104" s="225" t="s">
        <v>147</v>
      </c>
      <c r="E104" s="226" t="s">
        <v>19</v>
      </c>
      <c r="F104" s="227" t="s">
        <v>1180</v>
      </c>
      <c r="G104" s="224"/>
      <c r="H104" s="226" t="s">
        <v>19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147</v>
      </c>
      <c r="AU104" s="233" t="s">
        <v>81</v>
      </c>
      <c r="AV104" s="13" t="s">
        <v>79</v>
      </c>
      <c r="AW104" s="13" t="s">
        <v>33</v>
      </c>
      <c r="AX104" s="13" t="s">
        <v>71</v>
      </c>
      <c r="AY104" s="233" t="s">
        <v>135</v>
      </c>
    </row>
    <row r="105" s="14" customFormat="1">
      <c r="A105" s="14"/>
      <c r="B105" s="234"/>
      <c r="C105" s="235"/>
      <c r="D105" s="225" t="s">
        <v>147</v>
      </c>
      <c r="E105" s="236" t="s">
        <v>19</v>
      </c>
      <c r="F105" s="237" t="s">
        <v>1194</v>
      </c>
      <c r="G105" s="235"/>
      <c r="H105" s="238">
        <v>1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147</v>
      </c>
      <c r="AU105" s="244" t="s">
        <v>81</v>
      </c>
      <c r="AV105" s="14" t="s">
        <v>81</v>
      </c>
      <c r="AW105" s="14" t="s">
        <v>33</v>
      </c>
      <c r="AX105" s="14" t="s">
        <v>71</v>
      </c>
      <c r="AY105" s="244" t="s">
        <v>135</v>
      </c>
    </row>
    <row r="106" s="14" customFormat="1">
      <c r="A106" s="14"/>
      <c r="B106" s="234"/>
      <c r="C106" s="235"/>
      <c r="D106" s="225" t="s">
        <v>147</v>
      </c>
      <c r="E106" s="236" t="s">
        <v>19</v>
      </c>
      <c r="F106" s="237" t="s">
        <v>1195</v>
      </c>
      <c r="G106" s="235"/>
      <c r="H106" s="238">
        <v>2.25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147</v>
      </c>
      <c r="AU106" s="244" t="s">
        <v>81</v>
      </c>
      <c r="AV106" s="14" t="s">
        <v>81</v>
      </c>
      <c r="AW106" s="14" t="s">
        <v>33</v>
      </c>
      <c r="AX106" s="14" t="s">
        <v>71</v>
      </c>
      <c r="AY106" s="244" t="s">
        <v>135</v>
      </c>
    </row>
    <row r="107" s="15" customFormat="1">
      <c r="A107" s="15"/>
      <c r="B107" s="245"/>
      <c r="C107" s="246"/>
      <c r="D107" s="225" t="s">
        <v>147</v>
      </c>
      <c r="E107" s="247" t="s">
        <v>19</v>
      </c>
      <c r="F107" s="248" t="s">
        <v>151</v>
      </c>
      <c r="G107" s="246"/>
      <c r="H107" s="249">
        <v>3.25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5" t="s">
        <v>147</v>
      </c>
      <c r="AU107" s="255" t="s">
        <v>81</v>
      </c>
      <c r="AV107" s="15" t="s">
        <v>143</v>
      </c>
      <c r="AW107" s="15" t="s">
        <v>33</v>
      </c>
      <c r="AX107" s="15" t="s">
        <v>79</v>
      </c>
      <c r="AY107" s="255" t="s">
        <v>135</v>
      </c>
    </row>
    <row r="108" s="12" customFormat="1" ht="22.8" customHeight="1">
      <c r="A108" s="12"/>
      <c r="B108" s="189"/>
      <c r="C108" s="190"/>
      <c r="D108" s="191" t="s">
        <v>70</v>
      </c>
      <c r="E108" s="203" t="s">
        <v>359</v>
      </c>
      <c r="F108" s="203" t="s">
        <v>360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SUM(P109:P116)</f>
        <v>0</v>
      </c>
      <c r="Q108" s="197"/>
      <c r="R108" s="198">
        <f>SUM(R109:R116)</f>
        <v>0</v>
      </c>
      <c r="S108" s="197"/>
      <c r="T108" s="199">
        <f>SUM(T109:T116)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79</v>
      </c>
      <c r="AT108" s="201" t="s">
        <v>70</v>
      </c>
      <c r="AU108" s="201" t="s">
        <v>79</v>
      </c>
      <c r="AY108" s="200" t="s">
        <v>135</v>
      </c>
      <c r="BK108" s="202">
        <f>SUM(BK109:BK116)</f>
        <v>0</v>
      </c>
    </row>
    <row r="109" s="2" customFormat="1" ht="24.15" customHeight="1">
      <c r="A109" s="39"/>
      <c r="B109" s="40"/>
      <c r="C109" s="205" t="s">
        <v>169</v>
      </c>
      <c r="D109" s="205" t="s">
        <v>138</v>
      </c>
      <c r="E109" s="206" t="s">
        <v>362</v>
      </c>
      <c r="F109" s="207" t="s">
        <v>363</v>
      </c>
      <c r="G109" s="208" t="s">
        <v>160</v>
      </c>
      <c r="H109" s="209">
        <v>0.76800000000000002</v>
      </c>
      <c r="I109" s="210"/>
      <c r="J109" s="211">
        <f>ROUND(I109*H109,2)</f>
        <v>0</v>
      </c>
      <c r="K109" s="207" t="s">
        <v>142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143</v>
      </c>
      <c r="AT109" s="216" t="s">
        <v>138</v>
      </c>
      <c r="AU109" s="216" t="s">
        <v>81</v>
      </c>
      <c r="AY109" s="18" t="s">
        <v>135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143</v>
      </c>
      <c r="BM109" s="216" t="s">
        <v>1196</v>
      </c>
    </row>
    <row r="110" s="2" customFormat="1">
      <c r="A110" s="39"/>
      <c r="B110" s="40"/>
      <c r="C110" s="41"/>
      <c r="D110" s="218" t="s">
        <v>145</v>
      </c>
      <c r="E110" s="41"/>
      <c r="F110" s="219" t="s">
        <v>365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145</v>
      </c>
      <c r="AU110" s="18" t="s">
        <v>81</v>
      </c>
    </row>
    <row r="111" s="2" customFormat="1" ht="21.75" customHeight="1">
      <c r="A111" s="39"/>
      <c r="B111" s="40"/>
      <c r="C111" s="205" t="s">
        <v>177</v>
      </c>
      <c r="D111" s="205" t="s">
        <v>138</v>
      </c>
      <c r="E111" s="206" t="s">
        <v>367</v>
      </c>
      <c r="F111" s="207" t="s">
        <v>368</v>
      </c>
      <c r="G111" s="208" t="s">
        <v>160</v>
      </c>
      <c r="H111" s="209">
        <v>0.76800000000000002</v>
      </c>
      <c r="I111" s="210"/>
      <c r="J111" s="211">
        <f>ROUND(I111*H111,2)</f>
        <v>0</v>
      </c>
      <c r="K111" s="207" t="s">
        <v>1197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143</v>
      </c>
      <c r="AT111" s="216" t="s">
        <v>138</v>
      </c>
      <c r="AU111" s="216" t="s">
        <v>81</v>
      </c>
      <c r="AY111" s="18" t="s">
        <v>135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143</v>
      </c>
      <c r="BM111" s="216" t="s">
        <v>1198</v>
      </c>
    </row>
    <row r="112" s="2" customFormat="1">
      <c r="A112" s="39"/>
      <c r="B112" s="40"/>
      <c r="C112" s="41"/>
      <c r="D112" s="218" t="s">
        <v>145</v>
      </c>
      <c r="E112" s="41"/>
      <c r="F112" s="219" t="s">
        <v>1199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145</v>
      </c>
      <c r="AU112" s="18" t="s">
        <v>81</v>
      </c>
    </row>
    <row r="113" s="2" customFormat="1" ht="24.15" customHeight="1">
      <c r="A113" s="39"/>
      <c r="B113" s="40"/>
      <c r="C113" s="205" t="s">
        <v>183</v>
      </c>
      <c r="D113" s="205" t="s">
        <v>138</v>
      </c>
      <c r="E113" s="206" t="s">
        <v>372</v>
      </c>
      <c r="F113" s="207" t="s">
        <v>373</v>
      </c>
      <c r="G113" s="208" t="s">
        <v>160</v>
      </c>
      <c r="H113" s="209">
        <v>0.76800000000000002</v>
      </c>
      <c r="I113" s="210"/>
      <c r="J113" s="211">
        <f>ROUND(I113*H113,2)</f>
        <v>0</v>
      </c>
      <c r="K113" s="207" t="s">
        <v>1197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143</v>
      </c>
      <c r="AT113" s="216" t="s">
        <v>138</v>
      </c>
      <c r="AU113" s="216" t="s">
        <v>81</v>
      </c>
      <c r="AY113" s="18" t="s">
        <v>135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143</v>
      </c>
      <c r="BM113" s="216" t="s">
        <v>1200</v>
      </c>
    </row>
    <row r="114" s="2" customFormat="1">
      <c r="A114" s="39"/>
      <c r="B114" s="40"/>
      <c r="C114" s="41"/>
      <c r="D114" s="218" t="s">
        <v>145</v>
      </c>
      <c r="E114" s="41"/>
      <c r="F114" s="219" t="s">
        <v>1201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145</v>
      </c>
      <c r="AU114" s="18" t="s">
        <v>81</v>
      </c>
    </row>
    <row r="115" s="2" customFormat="1" ht="24.15" customHeight="1">
      <c r="A115" s="39"/>
      <c r="B115" s="40"/>
      <c r="C115" s="205" t="s">
        <v>189</v>
      </c>
      <c r="D115" s="205" t="s">
        <v>138</v>
      </c>
      <c r="E115" s="206" t="s">
        <v>378</v>
      </c>
      <c r="F115" s="207" t="s">
        <v>379</v>
      </c>
      <c r="G115" s="208" t="s">
        <v>160</v>
      </c>
      <c r="H115" s="209">
        <v>0.76800000000000002</v>
      </c>
      <c r="I115" s="210"/>
      <c r="J115" s="211">
        <f>ROUND(I115*H115,2)</f>
        <v>0</v>
      </c>
      <c r="K115" s="207" t="s">
        <v>1197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143</v>
      </c>
      <c r="AT115" s="216" t="s">
        <v>138</v>
      </c>
      <c r="AU115" s="216" t="s">
        <v>81</v>
      </c>
      <c r="AY115" s="18" t="s">
        <v>135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143</v>
      </c>
      <c r="BM115" s="216" t="s">
        <v>1202</v>
      </c>
    </row>
    <row r="116" s="2" customFormat="1">
      <c r="A116" s="39"/>
      <c r="B116" s="40"/>
      <c r="C116" s="41"/>
      <c r="D116" s="218" t="s">
        <v>145</v>
      </c>
      <c r="E116" s="41"/>
      <c r="F116" s="219" t="s">
        <v>1203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145</v>
      </c>
      <c r="AU116" s="18" t="s">
        <v>81</v>
      </c>
    </row>
    <row r="117" s="12" customFormat="1" ht="22.8" customHeight="1">
      <c r="A117" s="12"/>
      <c r="B117" s="189"/>
      <c r="C117" s="190"/>
      <c r="D117" s="191" t="s">
        <v>70</v>
      </c>
      <c r="E117" s="203" t="s">
        <v>382</v>
      </c>
      <c r="F117" s="203" t="s">
        <v>383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SUM(P118:P123)</f>
        <v>0</v>
      </c>
      <c r="Q117" s="197"/>
      <c r="R117" s="198">
        <f>SUM(R118:R123)</f>
        <v>0</v>
      </c>
      <c r="S117" s="197"/>
      <c r="T117" s="199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70</v>
      </c>
      <c r="AU117" s="201" t="s">
        <v>79</v>
      </c>
      <c r="AY117" s="200" t="s">
        <v>135</v>
      </c>
      <c r="BK117" s="202">
        <f>SUM(BK118:BK123)</f>
        <v>0</v>
      </c>
    </row>
    <row r="118" s="2" customFormat="1" ht="37.8" customHeight="1">
      <c r="A118" s="39"/>
      <c r="B118" s="40"/>
      <c r="C118" s="205" t="s">
        <v>195</v>
      </c>
      <c r="D118" s="205" t="s">
        <v>138</v>
      </c>
      <c r="E118" s="206" t="s">
        <v>1204</v>
      </c>
      <c r="F118" s="207" t="s">
        <v>1205</v>
      </c>
      <c r="G118" s="208" t="s">
        <v>160</v>
      </c>
      <c r="H118" s="209">
        <v>0.071999999999999995</v>
      </c>
      <c r="I118" s="210"/>
      <c r="J118" s="211">
        <f>ROUND(I118*H118,2)</f>
        <v>0</v>
      </c>
      <c r="K118" s="207" t="s">
        <v>142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143</v>
      </c>
      <c r="AT118" s="216" t="s">
        <v>138</v>
      </c>
      <c r="AU118" s="216" t="s">
        <v>81</v>
      </c>
      <c r="AY118" s="18" t="s">
        <v>135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143</v>
      </c>
      <c r="BM118" s="216" t="s">
        <v>1206</v>
      </c>
    </row>
    <row r="119" s="2" customFormat="1">
      <c r="A119" s="39"/>
      <c r="B119" s="40"/>
      <c r="C119" s="41"/>
      <c r="D119" s="218" t="s">
        <v>145</v>
      </c>
      <c r="E119" s="41"/>
      <c r="F119" s="219" t="s">
        <v>1207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145</v>
      </c>
      <c r="AU119" s="18" t="s">
        <v>81</v>
      </c>
    </row>
    <row r="120" s="2" customFormat="1" ht="37.8" customHeight="1">
      <c r="A120" s="39"/>
      <c r="B120" s="40"/>
      <c r="C120" s="205" t="s">
        <v>201</v>
      </c>
      <c r="D120" s="205" t="s">
        <v>138</v>
      </c>
      <c r="E120" s="206" t="s">
        <v>978</v>
      </c>
      <c r="F120" s="207" t="s">
        <v>979</v>
      </c>
      <c r="G120" s="208" t="s">
        <v>160</v>
      </c>
      <c r="H120" s="209">
        <v>0.071999999999999995</v>
      </c>
      <c r="I120" s="210"/>
      <c r="J120" s="211">
        <f>ROUND(I120*H120,2)</f>
        <v>0</v>
      </c>
      <c r="K120" s="207" t="s">
        <v>142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143</v>
      </c>
      <c r="AT120" s="216" t="s">
        <v>138</v>
      </c>
      <c r="AU120" s="216" t="s">
        <v>81</v>
      </c>
      <c r="AY120" s="18" t="s">
        <v>135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143</v>
      </c>
      <c r="BM120" s="216" t="s">
        <v>1208</v>
      </c>
    </row>
    <row r="121" s="2" customFormat="1">
      <c r="A121" s="39"/>
      <c r="B121" s="40"/>
      <c r="C121" s="41"/>
      <c r="D121" s="218" t="s">
        <v>145</v>
      </c>
      <c r="E121" s="41"/>
      <c r="F121" s="219" t="s">
        <v>981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145</v>
      </c>
      <c r="AU121" s="18" t="s">
        <v>81</v>
      </c>
    </row>
    <row r="122" s="2" customFormat="1" ht="37.8" customHeight="1">
      <c r="A122" s="39"/>
      <c r="B122" s="40"/>
      <c r="C122" s="205" t="s">
        <v>206</v>
      </c>
      <c r="D122" s="205" t="s">
        <v>138</v>
      </c>
      <c r="E122" s="206" t="s">
        <v>982</v>
      </c>
      <c r="F122" s="207" t="s">
        <v>983</v>
      </c>
      <c r="G122" s="208" t="s">
        <v>160</v>
      </c>
      <c r="H122" s="209">
        <v>0.071999999999999995</v>
      </c>
      <c r="I122" s="210"/>
      <c r="J122" s="211">
        <f>ROUND(I122*H122,2)</f>
        <v>0</v>
      </c>
      <c r="K122" s="207" t="s">
        <v>142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143</v>
      </c>
      <c r="AT122" s="216" t="s">
        <v>138</v>
      </c>
      <c r="AU122" s="216" t="s">
        <v>81</v>
      </c>
      <c r="AY122" s="18" t="s">
        <v>135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143</v>
      </c>
      <c r="BM122" s="216" t="s">
        <v>1209</v>
      </c>
    </row>
    <row r="123" s="2" customFormat="1">
      <c r="A123" s="39"/>
      <c r="B123" s="40"/>
      <c r="C123" s="41"/>
      <c r="D123" s="218" t="s">
        <v>145</v>
      </c>
      <c r="E123" s="41"/>
      <c r="F123" s="219" t="s">
        <v>985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145</v>
      </c>
      <c r="AU123" s="18" t="s">
        <v>81</v>
      </c>
    </row>
    <row r="124" s="12" customFormat="1" ht="25.92" customHeight="1">
      <c r="A124" s="12"/>
      <c r="B124" s="189"/>
      <c r="C124" s="190"/>
      <c r="D124" s="191" t="s">
        <v>70</v>
      </c>
      <c r="E124" s="192" t="s">
        <v>400</v>
      </c>
      <c r="F124" s="192" t="s">
        <v>401</v>
      </c>
      <c r="G124" s="190"/>
      <c r="H124" s="190"/>
      <c r="I124" s="193"/>
      <c r="J124" s="194">
        <f>BK124</f>
        <v>0</v>
      </c>
      <c r="K124" s="190"/>
      <c r="L124" s="195"/>
      <c r="M124" s="196"/>
      <c r="N124" s="197"/>
      <c r="O124" s="197"/>
      <c r="P124" s="198">
        <f>P125</f>
        <v>0</v>
      </c>
      <c r="Q124" s="197"/>
      <c r="R124" s="198">
        <f>R125</f>
        <v>0.070917500000000008</v>
      </c>
      <c r="S124" s="197"/>
      <c r="T124" s="199">
        <f>T125</f>
        <v>0.014999999999999999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81</v>
      </c>
      <c r="AT124" s="201" t="s">
        <v>70</v>
      </c>
      <c r="AU124" s="201" t="s">
        <v>71</v>
      </c>
      <c r="AY124" s="200" t="s">
        <v>135</v>
      </c>
      <c r="BK124" s="202">
        <f>BK125</f>
        <v>0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1210</v>
      </c>
      <c r="F125" s="203" t="s">
        <v>1211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SUM(P126:P220)</f>
        <v>0</v>
      </c>
      <c r="Q125" s="197"/>
      <c r="R125" s="198">
        <f>SUM(R126:R220)</f>
        <v>0.070917500000000008</v>
      </c>
      <c r="S125" s="197"/>
      <c r="T125" s="199">
        <f>SUM(T126:T220)</f>
        <v>0.014999999999999999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81</v>
      </c>
      <c r="AT125" s="201" t="s">
        <v>70</v>
      </c>
      <c r="AU125" s="201" t="s">
        <v>79</v>
      </c>
      <c r="AY125" s="200" t="s">
        <v>135</v>
      </c>
      <c r="BK125" s="202">
        <f>SUM(BK126:BK220)</f>
        <v>0</v>
      </c>
    </row>
    <row r="126" s="2" customFormat="1" ht="24.15" customHeight="1">
      <c r="A126" s="39"/>
      <c r="B126" s="40"/>
      <c r="C126" s="205" t="s">
        <v>211</v>
      </c>
      <c r="D126" s="205" t="s">
        <v>138</v>
      </c>
      <c r="E126" s="206" t="s">
        <v>1212</v>
      </c>
      <c r="F126" s="207" t="s">
        <v>1213</v>
      </c>
      <c r="G126" s="208" t="s">
        <v>275</v>
      </c>
      <c r="H126" s="209">
        <v>42</v>
      </c>
      <c r="I126" s="210"/>
      <c r="J126" s="211">
        <f>ROUND(I126*H126,2)</f>
        <v>0</v>
      </c>
      <c r="K126" s="207" t="s">
        <v>142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234</v>
      </c>
      <c r="AT126" s="216" t="s">
        <v>138</v>
      </c>
      <c r="AU126" s="216" t="s">
        <v>81</v>
      </c>
      <c r="AY126" s="18" t="s">
        <v>135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234</v>
      </c>
      <c r="BM126" s="216" t="s">
        <v>1214</v>
      </c>
    </row>
    <row r="127" s="2" customFormat="1">
      <c r="A127" s="39"/>
      <c r="B127" s="40"/>
      <c r="C127" s="41"/>
      <c r="D127" s="218" t="s">
        <v>145</v>
      </c>
      <c r="E127" s="41"/>
      <c r="F127" s="219" t="s">
        <v>1215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145</v>
      </c>
      <c r="AU127" s="18" t="s">
        <v>81</v>
      </c>
    </row>
    <row r="128" s="13" customFormat="1">
      <c r="A128" s="13"/>
      <c r="B128" s="223"/>
      <c r="C128" s="224"/>
      <c r="D128" s="225" t="s">
        <v>147</v>
      </c>
      <c r="E128" s="226" t="s">
        <v>19</v>
      </c>
      <c r="F128" s="227" t="s">
        <v>1180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147</v>
      </c>
      <c r="AU128" s="233" t="s">
        <v>81</v>
      </c>
      <c r="AV128" s="13" t="s">
        <v>79</v>
      </c>
      <c r="AW128" s="13" t="s">
        <v>33</v>
      </c>
      <c r="AX128" s="13" t="s">
        <v>71</v>
      </c>
      <c r="AY128" s="233" t="s">
        <v>135</v>
      </c>
    </row>
    <row r="129" s="14" customFormat="1">
      <c r="A129" s="14"/>
      <c r="B129" s="234"/>
      <c r="C129" s="235"/>
      <c r="D129" s="225" t="s">
        <v>147</v>
      </c>
      <c r="E129" s="236" t="s">
        <v>19</v>
      </c>
      <c r="F129" s="237" t="s">
        <v>394</v>
      </c>
      <c r="G129" s="235"/>
      <c r="H129" s="238">
        <v>42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147</v>
      </c>
      <c r="AU129" s="244" t="s">
        <v>81</v>
      </c>
      <c r="AV129" s="14" t="s">
        <v>81</v>
      </c>
      <c r="AW129" s="14" t="s">
        <v>33</v>
      </c>
      <c r="AX129" s="14" t="s">
        <v>79</v>
      </c>
      <c r="AY129" s="244" t="s">
        <v>135</v>
      </c>
    </row>
    <row r="130" s="2" customFormat="1" ht="16.5" customHeight="1">
      <c r="A130" s="39"/>
      <c r="B130" s="40"/>
      <c r="C130" s="256" t="s">
        <v>219</v>
      </c>
      <c r="D130" s="256" t="s">
        <v>279</v>
      </c>
      <c r="E130" s="257" t="s">
        <v>1216</v>
      </c>
      <c r="F130" s="258" t="s">
        <v>1217</v>
      </c>
      <c r="G130" s="259" t="s">
        <v>275</v>
      </c>
      <c r="H130" s="260">
        <v>22</v>
      </c>
      <c r="I130" s="261"/>
      <c r="J130" s="262">
        <f>ROUND(I130*H130,2)</f>
        <v>0</v>
      </c>
      <c r="K130" s="258" t="s">
        <v>142</v>
      </c>
      <c r="L130" s="263"/>
      <c r="M130" s="264" t="s">
        <v>19</v>
      </c>
      <c r="N130" s="265" t="s">
        <v>43</v>
      </c>
      <c r="O130" s="85"/>
      <c r="P130" s="214">
        <f>O130*H130</f>
        <v>0</v>
      </c>
      <c r="Q130" s="214">
        <v>4.0000000000000003E-05</v>
      </c>
      <c r="R130" s="214">
        <f>Q130*H130</f>
        <v>0.00088000000000000003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333</v>
      </c>
      <c r="AT130" s="216" t="s">
        <v>279</v>
      </c>
      <c r="AU130" s="216" t="s">
        <v>81</v>
      </c>
      <c r="AY130" s="18" t="s">
        <v>135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234</v>
      </c>
      <c r="BM130" s="216" t="s">
        <v>1218</v>
      </c>
    </row>
    <row r="131" s="14" customFormat="1">
      <c r="A131" s="14"/>
      <c r="B131" s="234"/>
      <c r="C131" s="235"/>
      <c r="D131" s="225" t="s">
        <v>147</v>
      </c>
      <c r="E131" s="236" t="s">
        <v>19</v>
      </c>
      <c r="F131" s="237" t="s">
        <v>272</v>
      </c>
      <c r="G131" s="235"/>
      <c r="H131" s="238">
        <v>22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147</v>
      </c>
      <c r="AU131" s="244" t="s">
        <v>81</v>
      </c>
      <c r="AV131" s="14" t="s">
        <v>81</v>
      </c>
      <c r="AW131" s="14" t="s">
        <v>33</v>
      </c>
      <c r="AX131" s="14" t="s">
        <v>79</v>
      </c>
      <c r="AY131" s="244" t="s">
        <v>135</v>
      </c>
    </row>
    <row r="132" s="2" customFormat="1" ht="16.5" customHeight="1">
      <c r="A132" s="39"/>
      <c r="B132" s="40"/>
      <c r="C132" s="256" t="s">
        <v>225</v>
      </c>
      <c r="D132" s="256" t="s">
        <v>279</v>
      </c>
      <c r="E132" s="257" t="s">
        <v>1219</v>
      </c>
      <c r="F132" s="258" t="s">
        <v>1220</v>
      </c>
      <c r="G132" s="259" t="s">
        <v>275</v>
      </c>
      <c r="H132" s="260">
        <v>20</v>
      </c>
      <c r="I132" s="261"/>
      <c r="J132" s="262">
        <f>ROUND(I132*H132,2)</f>
        <v>0</v>
      </c>
      <c r="K132" s="258" t="s">
        <v>142</v>
      </c>
      <c r="L132" s="263"/>
      <c r="M132" s="264" t="s">
        <v>19</v>
      </c>
      <c r="N132" s="265" t="s">
        <v>43</v>
      </c>
      <c r="O132" s="85"/>
      <c r="P132" s="214">
        <f>O132*H132</f>
        <v>0</v>
      </c>
      <c r="Q132" s="214">
        <v>9.0000000000000006E-05</v>
      </c>
      <c r="R132" s="214">
        <f>Q132*H132</f>
        <v>0.0018000000000000002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333</v>
      </c>
      <c r="AT132" s="216" t="s">
        <v>279</v>
      </c>
      <c r="AU132" s="216" t="s">
        <v>81</v>
      </c>
      <c r="AY132" s="18" t="s">
        <v>135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234</v>
      </c>
      <c r="BM132" s="216" t="s">
        <v>1221</v>
      </c>
    </row>
    <row r="133" s="14" customFormat="1">
      <c r="A133" s="14"/>
      <c r="B133" s="234"/>
      <c r="C133" s="235"/>
      <c r="D133" s="225" t="s">
        <v>147</v>
      </c>
      <c r="E133" s="236" t="s">
        <v>19</v>
      </c>
      <c r="F133" s="237" t="s">
        <v>239</v>
      </c>
      <c r="G133" s="235"/>
      <c r="H133" s="238">
        <v>20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147</v>
      </c>
      <c r="AU133" s="244" t="s">
        <v>81</v>
      </c>
      <c r="AV133" s="14" t="s">
        <v>81</v>
      </c>
      <c r="AW133" s="14" t="s">
        <v>33</v>
      </c>
      <c r="AX133" s="14" t="s">
        <v>79</v>
      </c>
      <c r="AY133" s="244" t="s">
        <v>135</v>
      </c>
    </row>
    <row r="134" s="2" customFormat="1" ht="24.15" customHeight="1">
      <c r="A134" s="39"/>
      <c r="B134" s="40"/>
      <c r="C134" s="205" t="s">
        <v>8</v>
      </c>
      <c r="D134" s="205" t="s">
        <v>138</v>
      </c>
      <c r="E134" s="206" t="s">
        <v>1222</v>
      </c>
      <c r="F134" s="207" t="s">
        <v>1223</v>
      </c>
      <c r="G134" s="208" t="s">
        <v>627</v>
      </c>
      <c r="H134" s="209">
        <v>10</v>
      </c>
      <c r="I134" s="210"/>
      <c r="J134" s="211">
        <f>ROUND(I134*H134,2)</f>
        <v>0</v>
      </c>
      <c r="K134" s="207" t="s">
        <v>142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234</v>
      </c>
      <c r="AT134" s="216" t="s">
        <v>138</v>
      </c>
      <c r="AU134" s="216" t="s">
        <v>81</v>
      </c>
      <c r="AY134" s="18" t="s">
        <v>135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234</v>
      </c>
      <c r="BM134" s="216" t="s">
        <v>1224</v>
      </c>
    </row>
    <row r="135" s="2" customFormat="1">
      <c r="A135" s="39"/>
      <c r="B135" s="40"/>
      <c r="C135" s="41"/>
      <c r="D135" s="218" t="s">
        <v>145</v>
      </c>
      <c r="E135" s="41"/>
      <c r="F135" s="219" t="s">
        <v>1225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145</v>
      </c>
      <c r="AU135" s="18" t="s">
        <v>81</v>
      </c>
    </row>
    <row r="136" s="13" customFormat="1">
      <c r="A136" s="13"/>
      <c r="B136" s="223"/>
      <c r="C136" s="224"/>
      <c r="D136" s="225" t="s">
        <v>147</v>
      </c>
      <c r="E136" s="226" t="s">
        <v>19</v>
      </c>
      <c r="F136" s="227" t="s">
        <v>1180</v>
      </c>
      <c r="G136" s="224"/>
      <c r="H136" s="226" t="s">
        <v>19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147</v>
      </c>
      <c r="AU136" s="233" t="s">
        <v>81</v>
      </c>
      <c r="AV136" s="13" t="s">
        <v>79</v>
      </c>
      <c r="AW136" s="13" t="s">
        <v>33</v>
      </c>
      <c r="AX136" s="13" t="s">
        <v>71</v>
      </c>
      <c r="AY136" s="233" t="s">
        <v>135</v>
      </c>
    </row>
    <row r="137" s="14" customFormat="1">
      <c r="A137" s="14"/>
      <c r="B137" s="234"/>
      <c r="C137" s="235"/>
      <c r="D137" s="225" t="s">
        <v>147</v>
      </c>
      <c r="E137" s="236" t="s">
        <v>19</v>
      </c>
      <c r="F137" s="237" t="s">
        <v>201</v>
      </c>
      <c r="G137" s="235"/>
      <c r="H137" s="238">
        <v>10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147</v>
      </c>
      <c r="AU137" s="244" t="s">
        <v>81</v>
      </c>
      <c r="AV137" s="14" t="s">
        <v>81</v>
      </c>
      <c r="AW137" s="14" t="s">
        <v>33</v>
      </c>
      <c r="AX137" s="14" t="s">
        <v>79</v>
      </c>
      <c r="AY137" s="244" t="s">
        <v>135</v>
      </c>
    </row>
    <row r="138" s="2" customFormat="1" ht="16.5" customHeight="1">
      <c r="A138" s="39"/>
      <c r="B138" s="40"/>
      <c r="C138" s="256" t="s">
        <v>234</v>
      </c>
      <c r="D138" s="256" t="s">
        <v>279</v>
      </c>
      <c r="E138" s="257" t="s">
        <v>1226</v>
      </c>
      <c r="F138" s="258" t="s">
        <v>1227</v>
      </c>
      <c r="G138" s="259" t="s">
        <v>627</v>
      </c>
      <c r="H138" s="260">
        <v>11.5</v>
      </c>
      <c r="I138" s="261"/>
      <c r="J138" s="262">
        <f>ROUND(I138*H138,2)</f>
        <v>0</v>
      </c>
      <c r="K138" s="258" t="s">
        <v>142</v>
      </c>
      <c r="L138" s="263"/>
      <c r="M138" s="264" t="s">
        <v>19</v>
      </c>
      <c r="N138" s="265" t="s">
        <v>43</v>
      </c>
      <c r="O138" s="85"/>
      <c r="P138" s="214">
        <f>O138*H138</f>
        <v>0</v>
      </c>
      <c r="Q138" s="214">
        <v>4.0000000000000003E-05</v>
      </c>
      <c r="R138" s="214">
        <f>Q138*H138</f>
        <v>0.00046000000000000001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333</v>
      </c>
      <c r="AT138" s="216" t="s">
        <v>279</v>
      </c>
      <c r="AU138" s="216" t="s">
        <v>81</v>
      </c>
      <c r="AY138" s="18" t="s">
        <v>135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234</v>
      </c>
      <c r="BM138" s="216" t="s">
        <v>1228</v>
      </c>
    </row>
    <row r="139" s="14" customFormat="1">
      <c r="A139" s="14"/>
      <c r="B139" s="234"/>
      <c r="C139" s="235"/>
      <c r="D139" s="225" t="s">
        <v>147</v>
      </c>
      <c r="E139" s="235"/>
      <c r="F139" s="237" t="s">
        <v>1229</v>
      </c>
      <c r="G139" s="235"/>
      <c r="H139" s="238">
        <v>11.5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147</v>
      </c>
      <c r="AU139" s="244" t="s">
        <v>81</v>
      </c>
      <c r="AV139" s="14" t="s">
        <v>81</v>
      </c>
      <c r="AW139" s="14" t="s">
        <v>4</v>
      </c>
      <c r="AX139" s="14" t="s">
        <v>79</v>
      </c>
      <c r="AY139" s="244" t="s">
        <v>135</v>
      </c>
    </row>
    <row r="140" s="2" customFormat="1" ht="24.15" customHeight="1">
      <c r="A140" s="39"/>
      <c r="B140" s="40"/>
      <c r="C140" s="205" t="s">
        <v>240</v>
      </c>
      <c r="D140" s="205" t="s">
        <v>138</v>
      </c>
      <c r="E140" s="206" t="s">
        <v>1230</v>
      </c>
      <c r="F140" s="207" t="s">
        <v>1231</v>
      </c>
      <c r="G140" s="208" t="s">
        <v>627</v>
      </c>
      <c r="H140" s="209">
        <v>190</v>
      </c>
      <c r="I140" s="210"/>
      <c r="J140" s="211">
        <f>ROUND(I140*H140,2)</f>
        <v>0</v>
      </c>
      <c r="K140" s="207" t="s">
        <v>142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234</v>
      </c>
      <c r="AT140" s="216" t="s">
        <v>138</v>
      </c>
      <c r="AU140" s="216" t="s">
        <v>81</v>
      </c>
      <c r="AY140" s="18" t="s">
        <v>135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234</v>
      </c>
      <c r="BM140" s="216" t="s">
        <v>1232</v>
      </c>
    </row>
    <row r="141" s="2" customFormat="1">
      <c r="A141" s="39"/>
      <c r="B141" s="40"/>
      <c r="C141" s="41"/>
      <c r="D141" s="218" t="s">
        <v>145</v>
      </c>
      <c r="E141" s="41"/>
      <c r="F141" s="219" t="s">
        <v>1233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145</v>
      </c>
      <c r="AU141" s="18" t="s">
        <v>81</v>
      </c>
    </row>
    <row r="142" s="13" customFormat="1">
      <c r="A142" s="13"/>
      <c r="B142" s="223"/>
      <c r="C142" s="224"/>
      <c r="D142" s="225" t="s">
        <v>147</v>
      </c>
      <c r="E142" s="226" t="s">
        <v>19</v>
      </c>
      <c r="F142" s="227" t="s">
        <v>1180</v>
      </c>
      <c r="G142" s="224"/>
      <c r="H142" s="226" t="s">
        <v>19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147</v>
      </c>
      <c r="AU142" s="233" t="s">
        <v>81</v>
      </c>
      <c r="AV142" s="13" t="s">
        <v>79</v>
      </c>
      <c r="AW142" s="13" t="s">
        <v>33</v>
      </c>
      <c r="AX142" s="13" t="s">
        <v>71</v>
      </c>
      <c r="AY142" s="233" t="s">
        <v>135</v>
      </c>
    </row>
    <row r="143" s="14" customFormat="1">
      <c r="A143" s="14"/>
      <c r="B143" s="234"/>
      <c r="C143" s="235"/>
      <c r="D143" s="225" t="s">
        <v>147</v>
      </c>
      <c r="E143" s="236" t="s">
        <v>19</v>
      </c>
      <c r="F143" s="237" t="s">
        <v>440</v>
      </c>
      <c r="G143" s="235"/>
      <c r="H143" s="238">
        <v>50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147</v>
      </c>
      <c r="AU143" s="244" t="s">
        <v>81</v>
      </c>
      <c r="AV143" s="14" t="s">
        <v>81</v>
      </c>
      <c r="AW143" s="14" t="s">
        <v>33</v>
      </c>
      <c r="AX143" s="14" t="s">
        <v>71</v>
      </c>
      <c r="AY143" s="244" t="s">
        <v>135</v>
      </c>
    </row>
    <row r="144" s="14" customFormat="1">
      <c r="A144" s="14"/>
      <c r="B144" s="234"/>
      <c r="C144" s="235"/>
      <c r="D144" s="225" t="s">
        <v>147</v>
      </c>
      <c r="E144" s="236" t="s">
        <v>19</v>
      </c>
      <c r="F144" s="237" t="s">
        <v>917</v>
      </c>
      <c r="G144" s="235"/>
      <c r="H144" s="238">
        <v>140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147</v>
      </c>
      <c r="AU144" s="244" t="s">
        <v>81</v>
      </c>
      <c r="AV144" s="14" t="s">
        <v>81</v>
      </c>
      <c r="AW144" s="14" t="s">
        <v>33</v>
      </c>
      <c r="AX144" s="14" t="s">
        <v>71</v>
      </c>
      <c r="AY144" s="244" t="s">
        <v>135</v>
      </c>
    </row>
    <row r="145" s="15" customFormat="1">
      <c r="A145" s="15"/>
      <c r="B145" s="245"/>
      <c r="C145" s="246"/>
      <c r="D145" s="225" t="s">
        <v>147</v>
      </c>
      <c r="E145" s="247" t="s">
        <v>19</v>
      </c>
      <c r="F145" s="248" t="s">
        <v>151</v>
      </c>
      <c r="G145" s="246"/>
      <c r="H145" s="249">
        <v>190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5" t="s">
        <v>147</v>
      </c>
      <c r="AU145" s="255" t="s">
        <v>81</v>
      </c>
      <c r="AV145" s="15" t="s">
        <v>143</v>
      </c>
      <c r="AW145" s="15" t="s">
        <v>33</v>
      </c>
      <c r="AX145" s="15" t="s">
        <v>79</v>
      </c>
      <c r="AY145" s="255" t="s">
        <v>135</v>
      </c>
    </row>
    <row r="146" s="2" customFormat="1" ht="16.5" customHeight="1">
      <c r="A146" s="39"/>
      <c r="B146" s="40"/>
      <c r="C146" s="256" t="s">
        <v>251</v>
      </c>
      <c r="D146" s="256" t="s">
        <v>279</v>
      </c>
      <c r="E146" s="257" t="s">
        <v>1234</v>
      </c>
      <c r="F146" s="258" t="s">
        <v>1235</v>
      </c>
      <c r="G146" s="259" t="s">
        <v>627</v>
      </c>
      <c r="H146" s="260">
        <v>218.5</v>
      </c>
      <c r="I146" s="261"/>
      <c r="J146" s="262">
        <f>ROUND(I146*H146,2)</f>
        <v>0</v>
      </c>
      <c r="K146" s="258" t="s">
        <v>142</v>
      </c>
      <c r="L146" s="263"/>
      <c r="M146" s="264" t="s">
        <v>19</v>
      </c>
      <c r="N146" s="265" t="s">
        <v>43</v>
      </c>
      <c r="O146" s="85"/>
      <c r="P146" s="214">
        <f>O146*H146</f>
        <v>0</v>
      </c>
      <c r="Q146" s="214">
        <v>0.00012</v>
      </c>
      <c r="R146" s="214">
        <f>Q146*H146</f>
        <v>0.02622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333</v>
      </c>
      <c r="AT146" s="216" t="s">
        <v>279</v>
      </c>
      <c r="AU146" s="216" t="s">
        <v>81</v>
      </c>
      <c r="AY146" s="18" t="s">
        <v>135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234</v>
      </c>
      <c r="BM146" s="216" t="s">
        <v>1236</v>
      </c>
    </row>
    <row r="147" s="14" customFormat="1">
      <c r="A147" s="14"/>
      <c r="B147" s="234"/>
      <c r="C147" s="235"/>
      <c r="D147" s="225" t="s">
        <v>147</v>
      </c>
      <c r="E147" s="236" t="s">
        <v>19</v>
      </c>
      <c r="F147" s="237" t="s">
        <v>1237</v>
      </c>
      <c r="G147" s="235"/>
      <c r="H147" s="238">
        <v>190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147</v>
      </c>
      <c r="AU147" s="244" t="s">
        <v>81</v>
      </c>
      <c r="AV147" s="14" t="s">
        <v>81</v>
      </c>
      <c r="AW147" s="14" t="s">
        <v>33</v>
      </c>
      <c r="AX147" s="14" t="s">
        <v>79</v>
      </c>
      <c r="AY147" s="244" t="s">
        <v>135</v>
      </c>
    </row>
    <row r="148" s="14" customFormat="1">
      <c r="A148" s="14"/>
      <c r="B148" s="234"/>
      <c r="C148" s="235"/>
      <c r="D148" s="225" t="s">
        <v>147</v>
      </c>
      <c r="E148" s="235"/>
      <c r="F148" s="237" t="s">
        <v>1238</v>
      </c>
      <c r="G148" s="235"/>
      <c r="H148" s="238">
        <v>218.5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147</v>
      </c>
      <c r="AU148" s="244" t="s">
        <v>81</v>
      </c>
      <c r="AV148" s="14" t="s">
        <v>81</v>
      </c>
      <c r="AW148" s="14" t="s">
        <v>4</v>
      </c>
      <c r="AX148" s="14" t="s">
        <v>79</v>
      </c>
      <c r="AY148" s="244" t="s">
        <v>135</v>
      </c>
    </row>
    <row r="149" s="2" customFormat="1" ht="24.15" customHeight="1">
      <c r="A149" s="39"/>
      <c r="B149" s="40"/>
      <c r="C149" s="205" t="s">
        <v>257</v>
      </c>
      <c r="D149" s="205" t="s">
        <v>138</v>
      </c>
      <c r="E149" s="206" t="s">
        <v>1239</v>
      </c>
      <c r="F149" s="207" t="s">
        <v>1240</v>
      </c>
      <c r="G149" s="208" t="s">
        <v>627</v>
      </c>
      <c r="H149" s="209">
        <v>110</v>
      </c>
      <c r="I149" s="210"/>
      <c r="J149" s="211">
        <f>ROUND(I149*H149,2)</f>
        <v>0</v>
      </c>
      <c r="K149" s="207" t="s">
        <v>142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234</v>
      </c>
      <c r="AT149" s="216" t="s">
        <v>138</v>
      </c>
      <c r="AU149" s="216" t="s">
        <v>81</v>
      </c>
      <c r="AY149" s="18" t="s">
        <v>135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81</v>
      </c>
      <c r="BK149" s="217">
        <f>ROUND(I149*H149,2)</f>
        <v>0</v>
      </c>
      <c r="BL149" s="18" t="s">
        <v>234</v>
      </c>
      <c r="BM149" s="216" t="s">
        <v>1241</v>
      </c>
    </row>
    <row r="150" s="2" customFormat="1">
      <c r="A150" s="39"/>
      <c r="B150" s="40"/>
      <c r="C150" s="41"/>
      <c r="D150" s="218" t="s">
        <v>145</v>
      </c>
      <c r="E150" s="41"/>
      <c r="F150" s="219" t="s">
        <v>1242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145</v>
      </c>
      <c r="AU150" s="18" t="s">
        <v>81</v>
      </c>
    </row>
    <row r="151" s="13" customFormat="1">
      <c r="A151" s="13"/>
      <c r="B151" s="223"/>
      <c r="C151" s="224"/>
      <c r="D151" s="225" t="s">
        <v>147</v>
      </c>
      <c r="E151" s="226" t="s">
        <v>19</v>
      </c>
      <c r="F151" s="227" t="s">
        <v>1180</v>
      </c>
      <c r="G151" s="224"/>
      <c r="H151" s="226" t="s">
        <v>19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147</v>
      </c>
      <c r="AU151" s="233" t="s">
        <v>81</v>
      </c>
      <c r="AV151" s="13" t="s">
        <v>79</v>
      </c>
      <c r="AW151" s="13" t="s">
        <v>33</v>
      </c>
      <c r="AX151" s="13" t="s">
        <v>71</v>
      </c>
      <c r="AY151" s="233" t="s">
        <v>135</v>
      </c>
    </row>
    <row r="152" s="14" customFormat="1">
      <c r="A152" s="14"/>
      <c r="B152" s="234"/>
      <c r="C152" s="235"/>
      <c r="D152" s="225" t="s">
        <v>147</v>
      </c>
      <c r="E152" s="236" t="s">
        <v>19</v>
      </c>
      <c r="F152" s="237" t="s">
        <v>761</v>
      </c>
      <c r="G152" s="235"/>
      <c r="H152" s="238">
        <v>110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147</v>
      </c>
      <c r="AU152" s="244" t="s">
        <v>81</v>
      </c>
      <c r="AV152" s="14" t="s">
        <v>81</v>
      </c>
      <c r="AW152" s="14" t="s">
        <v>33</v>
      </c>
      <c r="AX152" s="14" t="s">
        <v>79</v>
      </c>
      <c r="AY152" s="244" t="s">
        <v>135</v>
      </c>
    </row>
    <row r="153" s="2" customFormat="1" ht="16.5" customHeight="1">
      <c r="A153" s="39"/>
      <c r="B153" s="40"/>
      <c r="C153" s="256" t="s">
        <v>239</v>
      </c>
      <c r="D153" s="256" t="s">
        <v>279</v>
      </c>
      <c r="E153" s="257" t="s">
        <v>1243</v>
      </c>
      <c r="F153" s="258" t="s">
        <v>1244</v>
      </c>
      <c r="G153" s="259" t="s">
        <v>627</v>
      </c>
      <c r="H153" s="260">
        <v>126.5</v>
      </c>
      <c r="I153" s="261"/>
      <c r="J153" s="262">
        <f>ROUND(I153*H153,2)</f>
        <v>0</v>
      </c>
      <c r="K153" s="258" t="s">
        <v>142</v>
      </c>
      <c r="L153" s="263"/>
      <c r="M153" s="264" t="s">
        <v>19</v>
      </c>
      <c r="N153" s="265" t="s">
        <v>43</v>
      </c>
      <c r="O153" s="85"/>
      <c r="P153" s="214">
        <f>O153*H153</f>
        <v>0</v>
      </c>
      <c r="Q153" s="214">
        <v>0.00017000000000000001</v>
      </c>
      <c r="R153" s="214">
        <f>Q153*H153</f>
        <v>0.021505000000000003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333</v>
      </c>
      <c r="AT153" s="216" t="s">
        <v>279</v>
      </c>
      <c r="AU153" s="216" t="s">
        <v>81</v>
      </c>
      <c r="AY153" s="18" t="s">
        <v>135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234</v>
      </c>
      <c r="BM153" s="216" t="s">
        <v>1245</v>
      </c>
    </row>
    <row r="154" s="14" customFormat="1">
      <c r="A154" s="14"/>
      <c r="B154" s="234"/>
      <c r="C154" s="235"/>
      <c r="D154" s="225" t="s">
        <v>147</v>
      </c>
      <c r="E154" s="235"/>
      <c r="F154" s="237" t="s">
        <v>1246</v>
      </c>
      <c r="G154" s="235"/>
      <c r="H154" s="238">
        <v>126.5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147</v>
      </c>
      <c r="AU154" s="244" t="s">
        <v>81</v>
      </c>
      <c r="AV154" s="14" t="s">
        <v>81</v>
      </c>
      <c r="AW154" s="14" t="s">
        <v>4</v>
      </c>
      <c r="AX154" s="14" t="s">
        <v>79</v>
      </c>
      <c r="AY154" s="244" t="s">
        <v>135</v>
      </c>
    </row>
    <row r="155" s="2" customFormat="1" ht="24.15" customHeight="1">
      <c r="A155" s="39"/>
      <c r="B155" s="40"/>
      <c r="C155" s="205" t="s">
        <v>7</v>
      </c>
      <c r="D155" s="205" t="s">
        <v>138</v>
      </c>
      <c r="E155" s="206" t="s">
        <v>1247</v>
      </c>
      <c r="F155" s="207" t="s">
        <v>1248</v>
      </c>
      <c r="G155" s="208" t="s">
        <v>627</v>
      </c>
      <c r="H155" s="209">
        <v>15</v>
      </c>
      <c r="I155" s="210"/>
      <c r="J155" s="211">
        <f>ROUND(I155*H155,2)</f>
        <v>0</v>
      </c>
      <c r="K155" s="207" t="s">
        <v>142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234</v>
      </c>
      <c r="AT155" s="216" t="s">
        <v>138</v>
      </c>
      <c r="AU155" s="216" t="s">
        <v>81</v>
      </c>
      <c r="AY155" s="18" t="s">
        <v>135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234</v>
      </c>
      <c r="BM155" s="216" t="s">
        <v>1249</v>
      </c>
    </row>
    <row r="156" s="2" customFormat="1">
      <c r="A156" s="39"/>
      <c r="B156" s="40"/>
      <c r="C156" s="41"/>
      <c r="D156" s="218" t="s">
        <v>145</v>
      </c>
      <c r="E156" s="41"/>
      <c r="F156" s="219" t="s">
        <v>1250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145</v>
      </c>
      <c r="AU156" s="18" t="s">
        <v>81</v>
      </c>
    </row>
    <row r="157" s="13" customFormat="1">
      <c r="A157" s="13"/>
      <c r="B157" s="223"/>
      <c r="C157" s="224"/>
      <c r="D157" s="225" t="s">
        <v>147</v>
      </c>
      <c r="E157" s="226" t="s">
        <v>19</v>
      </c>
      <c r="F157" s="227" t="s">
        <v>1180</v>
      </c>
      <c r="G157" s="224"/>
      <c r="H157" s="226" t="s">
        <v>19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147</v>
      </c>
      <c r="AU157" s="233" t="s">
        <v>81</v>
      </c>
      <c r="AV157" s="13" t="s">
        <v>79</v>
      </c>
      <c r="AW157" s="13" t="s">
        <v>33</v>
      </c>
      <c r="AX157" s="13" t="s">
        <v>71</v>
      </c>
      <c r="AY157" s="233" t="s">
        <v>135</v>
      </c>
    </row>
    <row r="158" s="14" customFormat="1">
      <c r="A158" s="14"/>
      <c r="B158" s="234"/>
      <c r="C158" s="235"/>
      <c r="D158" s="225" t="s">
        <v>147</v>
      </c>
      <c r="E158" s="236" t="s">
        <v>19</v>
      </c>
      <c r="F158" s="237" t="s">
        <v>8</v>
      </c>
      <c r="G158" s="235"/>
      <c r="H158" s="238">
        <v>15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147</v>
      </c>
      <c r="AU158" s="244" t="s">
        <v>81</v>
      </c>
      <c r="AV158" s="14" t="s">
        <v>81</v>
      </c>
      <c r="AW158" s="14" t="s">
        <v>33</v>
      </c>
      <c r="AX158" s="14" t="s">
        <v>79</v>
      </c>
      <c r="AY158" s="244" t="s">
        <v>135</v>
      </c>
    </row>
    <row r="159" s="2" customFormat="1" ht="16.5" customHeight="1">
      <c r="A159" s="39"/>
      <c r="B159" s="40"/>
      <c r="C159" s="256" t="s">
        <v>272</v>
      </c>
      <c r="D159" s="256" t="s">
        <v>279</v>
      </c>
      <c r="E159" s="257" t="s">
        <v>1251</v>
      </c>
      <c r="F159" s="258" t="s">
        <v>1252</v>
      </c>
      <c r="G159" s="259" t="s">
        <v>627</v>
      </c>
      <c r="H159" s="260">
        <v>17.25</v>
      </c>
      <c r="I159" s="261"/>
      <c r="J159" s="262">
        <f>ROUND(I159*H159,2)</f>
        <v>0</v>
      </c>
      <c r="K159" s="258" t="s">
        <v>142</v>
      </c>
      <c r="L159" s="263"/>
      <c r="M159" s="264" t="s">
        <v>19</v>
      </c>
      <c r="N159" s="265" t="s">
        <v>43</v>
      </c>
      <c r="O159" s="85"/>
      <c r="P159" s="214">
        <f>O159*H159</f>
        <v>0</v>
      </c>
      <c r="Q159" s="214">
        <v>0.00052999999999999998</v>
      </c>
      <c r="R159" s="214">
        <f>Q159*H159</f>
        <v>0.0091424999999999996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333</v>
      </c>
      <c r="AT159" s="216" t="s">
        <v>279</v>
      </c>
      <c r="AU159" s="216" t="s">
        <v>81</v>
      </c>
      <c r="AY159" s="18" t="s">
        <v>135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234</v>
      </c>
      <c r="BM159" s="216" t="s">
        <v>1253</v>
      </c>
    </row>
    <row r="160" s="14" customFormat="1">
      <c r="A160" s="14"/>
      <c r="B160" s="234"/>
      <c r="C160" s="235"/>
      <c r="D160" s="225" t="s">
        <v>147</v>
      </c>
      <c r="E160" s="235"/>
      <c r="F160" s="237" t="s">
        <v>1254</v>
      </c>
      <c r="G160" s="235"/>
      <c r="H160" s="238">
        <v>17.25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147</v>
      </c>
      <c r="AU160" s="244" t="s">
        <v>81</v>
      </c>
      <c r="AV160" s="14" t="s">
        <v>81</v>
      </c>
      <c r="AW160" s="14" t="s">
        <v>4</v>
      </c>
      <c r="AX160" s="14" t="s">
        <v>79</v>
      </c>
      <c r="AY160" s="244" t="s">
        <v>135</v>
      </c>
    </row>
    <row r="161" s="2" customFormat="1" ht="16.5" customHeight="1">
      <c r="A161" s="39"/>
      <c r="B161" s="40"/>
      <c r="C161" s="205" t="s">
        <v>278</v>
      </c>
      <c r="D161" s="205" t="s">
        <v>138</v>
      </c>
      <c r="E161" s="206" t="s">
        <v>1255</v>
      </c>
      <c r="F161" s="207" t="s">
        <v>1256</v>
      </c>
      <c r="G161" s="208" t="s">
        <v>275</v>
      </c>
      <c r="H161" s="209">
        <v>1</v>
      </c>
      <c r="I161" s="210"/>
      <c r="J161" s="211">
        <f>ROUND(I161*H161,2)</f>
        <v>0</v>
      </c>
      <c r="K161" s="207" t="s">
        <v>142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0.014999999999999999</v>
      </c>
      <c r="T161" s="215">
        <f>S161*H161</f>
        <v>0.014999999999999999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234</v>
      </c>
      <c r="AT161" s="216" t="s">
        <v>138</v>
      </c>
      <c r="AU161" s="216" t="s">
        <v>81</v>
      </c>
      <c r="AY161" s="18" t="s">
        <v>135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234</v>
      </c>
      <c r="BM161" s="216" t="s">
        <v>1257</v>
      </c>
    </row>
    <row r="162" s="2" customFormat="1">
      <c r="A162" s="39"/>
      <c r="B162" s="40"/>
      <c r="C162" s="41"/>
      <c r="D162" s="218" t="s">
        <v>145</v>
      </c>
      <c r="E162" s="41"/>
      <c r="F162" s="219" t="s">
        <v>1258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145</v>
      </c>
      <c r="AU162" s="18" t="s">
        <v>81</v>
      </c>
    </row>
    <row r="163" s="13" customFormat="1">
      <c r="A163" s="13"/>
      <c r="B163" s="223"/>
      <c r="C163" s="224"/>
      <c r="D163" s="225" t="s">
        <v>147</v>
      </c>
      <c r="E163" s="226" t="s">
        <v>19</v>
      </c>
      <c r="F163" s="227" t="s">
        <v>1180</v>
      </c>
      <c r="G163" s="224"/>
      <c r="H163" s="226" t="s">
        <v>19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147</v>
      </c>
      <c r="AU163" s="233" t="s">
        <v>81</v>
      </c>
      <c r="AV163" s="13" t="s">
        <v>79</v>
      </c>
      <c r="AW163" s="13" t="s">
        <v>33</v>
      </c>
      <c r="AX163" s="13" t="s">
        <v>71</v>
      </c>
      <c r="AY163" s="233" t="s">
        <v>135</v>
      </c>
    </row>
    <row r="164" s="14" customFormat="1">
      <c r="A164" s="14"/>
      <c r="B164" s="234"/>
      <c r="C164" s="235"/>
      <c r="D164" s="225" t="s">
        <v>147</v>
      </c>
      <c r="E164" s="236" t="s">
        <v>19</v>
      </c>
      <c r="F164" s="237" t="s">
        <v>79</v>
      </c>
      <c r="G164" s="235"/>
      <c r="H164" s="238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147</v>
      </c>
      <c r="AU164" s="244" t="s">
        <v>81</v>
      </c>
      <c r="AV164" s="14" t="s">
        <v>81</v>
      </c>
      <c r="AW164" s="14" t="s">
        <v>33</v>
      </c>
      <c r="AX164" s="14" t="s">
        <v>79</v>
      </c>
      <c r="AY164" s="244" t="s">
        <v>135</v>
      </c>
    </row>
    <row r="165" s="2" customFormat="1" ht="16.5" customHeight="1">
      <c r="A165" s="39"/>
      <c r="B165" s="40"/>
      <c r="C165" s="205" t="s">
        <v>283</v>
      </c>
      <c r="D165" s="205" t="s">
        <v>138</v>
      </c>
      <c r="E165" s="206" t="s">
        <v>1259</v>
      </c>
      <c r="F165" s="207" t="s">
        <v>1260</v>
      </c>
      <c r="G165" s="208" t="s">
        <v>275</v>
      </c>
      <c r="H165" s="209">
        <v>1</v>
      </c>
      <c r="I165" s="210"/>
      <c r="J165" s="211">
        <f>ROUND(I165*H165,2)</f>
        <v>0</v>
      </c>
      <c r="K165" s="207" t="s">
        <v>142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234</v>
      </c>
      <c r="AT165" s="216" t="s">
        <v>138</v>
      </c>
      <c r="AU165" s="216" t="s">
        <v>81</v>
      </c>
      <c r="AY165" s="18" t="s">
        <v>135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234</v>
      </c>
      <c r="BM165" s="216" t="s">
        <v>1261</v>
      </c>
    </row>
    <row r="166" s="2" customFormat="1">
      <c r="A166" s="39"/>
      <c r="B166" s="40"/>
      <c r="C166" s="41"/>
      <c r="D166" s="218" t="s">
        <v>145</v>
      </c>
      <c r="E166" s="41"/>
      <c r="F166" s="219" t="s">
        <v>1262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145</v>
      </c>
      <c r="AU166" s="18" t="s">
        <v>81</v>
      </c>
    </row>
    <row r="167" s="13" customFormat="1">
      <c r="A167" s="13"/>
      <c r="B167" s="223"/>
      <c r="C167" s="224"/>
      <c r="D167" s="225" t="s">
        <v>147</v>
      </c>
      <c r="E167" s="226" t="s">
        <v>19</v>
      </c>
      <c r="F167" s="227" t="s">
        <v>1180</v>
      </c>
      <c r="G167" s="224"/>
      <c r="H167" s="226" t="s">
        <v>19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147</v>
      </c>
      <c r="AU167" s="233" t="s">
        <v>81</v>
      </c>
      <c r="AV167" s="13" t="s">
        <v>79</v>
      </c>
      <c r="AW167" s="13" t="s">
        <v>33</v>
      </c>
      <c r="AX167" s="13" t="s">
        <v>71</v>
      </c>
      <c r="AY167" s="233" t="s">
        <v>135</v>
      </c>
    </row>
    <row r="168" s="14" customFormat="1">
      <c r="A168" s="14"/>
      <c r="B168" s="234"/>
      <c r="C168" s="235"/>
      <c r="D168" s="225" t="s">
        <v>147</v>
      </c>
      <c r="E168" s="236" t="s">
        <v>19</v>
      </c>
      <c r="F168" s="237" t="s">
        <v>79</v>
      </c>
      <c r="G168" s="235"/>
      <c r="H168" s="238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147</v>
      </c>
      <c r="AU168" s="244" t="s">
        <v>81</v>
      </c>
      <c r="AV168" s="14" t="s">
        <v>81</v>
      </c>
      <c r="AW168" s="14" t="s">
        <v>33</v>
      </c>
      <c r="AX168" s="14" t="s">
        <v>79</v>
      </c>
      <c r="AY168" s="244" t="s">
        <v>135</v>
      </c>
    </row>
    <row r="169" s="2" customFormat="1" ht="24.15" customHeight="1">
      <c r="A169" s="39"/>
      <c r="B169" s="40"/>
      <c r="C169" s="205" t="s">
        <v>287</v>
      </c>
      <c r="D169" s="205" t="s">
        <v>138</v>
      </c>
      <c r="E169" s="206" t="s">
        <v>1263</v>
      </c>
      <c r="F169" s="207" t="s">
        <v>1264</v>
      </c>
      <c r="G169" s="208" t="s">
        <v>275</v>
      </c>
      <c r="H169" s="209">
        <v>9</v>
      </c>
      <c r="I169" s="210"/>
      <c r="J169" s="211">
        <f>ROUND(I169*H169,2)</f>
        <v>0</v>
      </c>
      <c r="K169" s="207" t="s">
        <v>142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234</v>
      </c>
      <c r="AT169" s="216" t="s">
        <v>138</v>
      </c>
      <c r="AU169" s="216" t="s">
        <v>81</v>
      </c>
      <c r="AY169" s="18" t="s">
        <v>135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81</v>
      </c>
      <c r="BK169" s="217">
        <f>ROUND(I169*H169,2)</f>
        <v>0</v>
      </c>
      <c r="BL169" s="18" t="s">
        <v>234</v>
      </c>
      <c r="BM169" s="216" t="s">
        <v>1265</v>
      </c>
    </row>
    <row r="170" s="2" customFormat="1">
      <c r="A170" s="39"/>
      <c r="B170" s="40"/>
      <c r="C170" s="41"/>
      <c r="D170" s="218" t="s">
        <v>145</v>
      </c>
      <c r="E170" s="41"/>
      <c r="F170" s="219" t="s">
        <v>1266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145</v>
      </c>
      <c r="AU170" s="18" t="s">
        <v>81</v>
      </c>
    </row>
    <row r="171" s="13" customFormat="1">
      <c r="A171" s="13"/>
      <c r="B171" s="223"/>
      <c r="C171" s="224"/>
      <c r="D171" s="225" t="s">
        <v>147</v>
      </c>
      <c r="E171" s="226" t="s">
        <v>19</v>
      </c>
      <c r="F171" s="227" t="s">
        <v>1180</v>
      </c>
      <c r="G171" s="224"/>
      <c r="H171" s="226" t="s">
        <v>19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147</v>
      </c>
      <c r="AU171" s="233" t="s">
        <v>81</v>
      </c>
      <c r="AV171" s="13" t="s">
        <v>79</v>
      </c>
      <c r="AW171" s="13" t="s">
        <v>33</v>
      </c>
      <c r="AX171" s="13" t="s">
        <v>71</v>
      </c>
      <c r="AY171" s="233" t="s">
        <v>135</v>
      </c>
    </row>
    <row r="172" s="14" customFormat="1">
      <c r="A172" s="14"/>
      <c r="B172" s="234"/>
      <c r="C172" s="235"/>
      <c r="D172" s="225" t="s">
        <v>147</v>
      </c>
      <c r="E172" s="236" t="s">
        <v>19</v>
      </c>
      <c r="F172" s="237" t="s">
        <v>195</v>
      </c>
      <c r="G172" s="235"/>
      <c r="H172" s="238">
        <v>9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147</v>
      </c>
      <c r="AU172" s="244" t="s">
        <v>81</v>
      </c>
      <c r="AV172" s="14" t="s">
        <v>81</v>
      </c>
      <c r="AW172" s="14" t="s">
        <v>33</v>
      </c>
      <c r="AX172" s="14" t="s">
        <v>79</v>
      </c>
      <c r="AY172" s="244" t="s">
        <v>135</v>
      </c>
    </row>
    <row r="173" s="2" customFormat="1" ht="16.5" customHeight="1">
      <c r="A173" s="39"/>
      <c r="B173" s="40"/>
      <c r="C173" s="256" t="s">
        <v>295</v>
      </c>
      <c r="D173" s="256" t="s">
        <v>279</v>
      </c>
      <c r="E173" s="257" t="s">
        <v>1267</v>
      </c>
      <c r="F173" s="258" t="s">
        <v>1268</v>
      </c>
      <c r="G173" s="259" t="s">
        <v>275</v>
      </c>
      <c r="H173" s="260">
        <v>6</v>
      </c>
      <c r="I173" s="261"/>
      <c r="J173" s="262">
        <f>ROUND(I173*H173,2)</f>
        <v>0</v>
      </c>
      <c r="K173" s="258" t="s">
        <v>357</v>
      </c>
      <c r="L173" s="263"/>
      <c r="M173" s="264" t="s">
        <v>19</v>
      </c>
      <c r="N173" s="265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333</v>
      </c>
      <c r="AT173" s="216" t="s">
        <v>279</v>
      </c>
      <c r="AU173" s="216" t="s">
        <v>81</v>
      </c>
      <c r="AY173" s="18" t="s">
        <v>135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234</v>
      </c>
      <c r="BM173" s="216" t="s">
        <v>1269</v>
      </c>
    </row>
    <row r="174" s="13" customFormat="1">
      <c r="A174" s="13"/>
      <c r="B174" s="223"/>
      <c r="C174" s="224"/>
      <c r="D174" s="225" t="s">
        <v>147</v>
      </c>
      <c r="E174" s="226" t="s">
        <v>19</v>
      </c>
      <c r="F174" s="227" t="s">
        <v>1180</v>
      </c>
      <c r="G174" s="224"/>
      <c r="H174" s="226" t="s">
        <v>19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147</v>
      </c>
      <c r="AU174" s="233" t="s">
        <v>81</v>
      </c>
      <c r="AV174" s="13" t="s">
        <v>79</v>
      </c>
      <c r="AW174" s="13" t="s">
        <v>33</v>
      </c>
      <c r="AX174" s="13" t="s">
        <v>71</v>
      </c>
      <c r="AY174" s="233" t="s">
        <v>135</v>
      </c>
    </row>
    <row r="175" s="14" customFormat="1">
      <c r="A175" s="14"/>
      <c r="B175" s="234"/>
      <c r="C175" s="235"/>
      <c r="D175" s="225" t="s">
        <v>147</v>
      </c>
      <c r="E175" s="236" t="s">
        <v>19</v>
      </c>
      <c r="F175" s="237" t="s">
        <v>177</v>
      </c>
      <c r="G175" s="235"/>
      <c r="H175" s="238">
        <v>6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147</v>
      </c>
      <c r="AU175" s="244" t="s">
        <v>81</v>
      </c>
      <c r="AV175" s="14" t="s">
        <v>81</v>
      </c>
      <c r="AW175" s="14" t="s">
        <v>33</v>
      </c>
      <c r="AX175" s="14" t="s">
        <v>79</v>
      </c>
      <c r="AY175" s="244" t="s">
        <v>135</v>
      </c>
    </row>
    <row r="176" s="2" customFormat="1" ht="16.5" customHeight="1">
      <c r="A176" s="39"/>
      <c r="B176" s="40"/>
      <c r="C176" s="256" t="s">
        <v>302</v>
      </c>
      <c r="D176" s="256" t="s">
        <v>279</v>
      </c>
      <c r="E176" s="257" t="s">
        <v>1270</v>
      </c>
      <c r="F176" s="258" t="s">
        <v>1271</v>
      </c>
      <c r="G176" s="259" t="s">
        <v>275</v>
      </c>
      <c r="H176" s="260">
        <v>2</v>
      </c>
      <c r="I176" s="261"/>
      <c r="J176" s="262">
        <f>ROUND(I176*H176,2)</f>
        <v>0</v>
      </c>
      <c r="K176" s="258" t="s">
        <v>357</v>
      </c>
      <c r="L176" s="263"/>
      <c r="M176" s="264" t="s">
        <v>19</v>
      </c>
      <c r="N176" s="265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333</v>
      </c>
      <c r="AT176" s="216" t="s">
        <v>279</v>
      </c>
      <c r="AU176" s="216" t="s">
        <v>81</v>
      </c>
      <c r="AY176" s="18" t="s">
        <v>135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81</v>
      </c>
      <c r="BK176" s="217">
        <f>ROUND(I176*H176,2)</f>
        <v>0</v>
      </c>
      <c r="BL176" s="18" t="s">
        <v>234</v>
      </c>
      <c r="BM176" s="216" t="s">
        <v>1272</v>
      </c>
    </row>
    <row r="177" s="13" customFormat="1">
      <c r="A177" s="13"/>
      <c r="B177" s="223"/>
      <c r="C177" s="224"/>
      <c r="D177" s="225" t="s">
        <v>147</v>
      </c>
      <c r="E177" s="226" t="s">
        <v>19</v>
      </c>
      <c r="F177" s="227" t="s">
        <v>1180</v>
      </c>
      <c r="G177" s="224"/>
      <c r="H177" s="226" t="s">
        <v>19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147</v>
      </c>
      <c r="AU177" s="233" t="s">
        <v>81</v>
      </c>
      <c r="AV177" s="13" t="s">
        <v>79</v>
      </c>
      <c r="AW177" s="13" t="s">
        <v>33</v>
      </c>
      <c r="AX177" s="13" t="s">
        <v>71</v>
      </c>
      <c r="AY177" s="233" t="s">
        <v>135</v>
      </c>
    </row>
    <row r="178" s="14" customFormat="1">
      <c r="A178" s="14"/>
      <c r="B178" s="234"/>
      <c r="C178" s="235"/>
      <c r="D178" s="225" t="s">
        <v>147</v>
      </c>
      <c r="E178" s="236" t="s">
        <v>19</v>
      </c>
      <c r="F178" s="237" t="s">
        <v>81</v>
      </c>
      <c r="G178" s="235"/>
      <c r="H178" s="238">
        <v>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147</v>
      </c>
      <c r="AU178" s="244" t="s">
        <v>81</v>
      </c>
      <c r="AV178" s="14" t="s">
        <v>81</v>
      </c>
      <c r="AW178" s="14" t="s">
        <v>33</v>
      </c>
      <c r="AX178" s="14" t="s">
        <v>79</v>
      </c>
      <c r="AY178" s="244" t="s">
        <v>135</v>
      </c>
    </row>
    <row r="179" s="2" customFormat="1" ht="16.5" customHeight="1">
      <c r="A179" s="39"/>
      <c r="B179" s="40"/>
      <c r="C179" s="256" t="s">
        <v>308</v>
      </c>
      <c r="D179" s="256" t="s">
        <v>279</v>
      </c>
      <c r="E179" s="257" t="s">
        <v>1273</v>
      </c>
      <c r="F179" s="258" t="s">
        <v>1274</v>
      </c>
      <c r="G179" s="259" t="s">
        <v>275</v>
      </c>
      <c r="H179" s="260">
        <v>1</v>
      </c>
      <c r="I179" s="261"/>
      <c r="J179" s="262">
        <f>ROUND(I179*H179,2)</f>
        <v>0</v>
      </c>
      <c r="K179" s="258" t="s">
        <v>357</v>
      </c>
      <c r="L179" s="263"/>
      <c r="M179" s="264" t="s">
        <v>19</v>
      </c>
      <c r="N179" s="265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333</v>
      </c>
      <c r="AT179" s="216" t="s">
        <v>279</v>
      </c>
      <c r="AU179" s="216" t="s">
        <v>81</v>
      </c>
      <c r="AY179" s="18" t="s">
        <v>135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81</v>
      </c>
      <c r="BK179" s="217">
        <f>ROUND(I179*H179,2)</f>
        <v>0</v>
      </c>
      <c r="BL179" s="18" t="s">
        <v>234</v>
      </c>
      <c r="BM179" s="216" t="s">
        <v>1275</v>
      </c>
    </row>
    <row r="180" s="13" customFormat="1">
      <c r="A180" s="13"/>
      <c r="B180" s="223"/>
      <c r="C180" s="224"/>
      <c r="D180" s="225" t="s">
        <v>147</v>
      </c>
      <c r="E180" s="226" t="s">
        <v>19</v>
      </c>
      <c r="F180" s="227" t="s">
        <v>1180</v>
      </c>
      <c r="G180" s="224"/>
      <c r="H180" s="226" t="s">
        <v>19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147</v>
      </c>
      <c r="AU180" s="233" t="s">
        <v>81</v>
      </c>
      <c r="AV180" s="13" t="s">
        <v>79</v>
      </c>
      <c r="AW180" s="13" t="s">
        <v>33</v>
      </c>
      <c r="AX180" s="13" t="s">
        <v>71</v>
      </c>
      <c r="AY180" s="233" t="s">
        <v>135</v>
      </c>
    </row>
    <row r="181" s="14" customFormat="1">
      <c r="A181" s="14"/>
      <c r="B181" s="234"/>
      <c r="C181" s="235"/>
      <c r="D181" s="225" t="s">
        <v>147</v>
      </c>
      <c r="E181" s="236" t="s">
        <v>19</v>
      </c>
      <c r="F181" s="237" t="s">
        <v>79</v>
      </c>
      <c r="G181" s="235"/>
      <c r="H181" s="238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147</v>
      </c>
      <c r="AU181" s="244" t="s">
        <v>81</v>
      </c>
      <c r="AV181" s="14" t="s">
        <v>81</v>
      </c>
      <c r="AW181" s="14" t="s">
        <v>33</v>
      </c>
      <c r="AX181" s="14" t="s">
        <v>79</v>
      </c>
      <c r="AY181" s="244" t="s">
        <v>135</v>
      </c>
    </row>
    <row r="182" s="2" customFormat="1" ht="24.15" customHeight="1">
      <c r="A182" s="39"/>
      <c r="B182" s="40"/>
      <c r="C182" s="205" t="s">
        <v>314</v>
      </c>
      <c r="D182" s="205" t="s">
        <v>138</v>
      </c>
      <c r="E182" s="206" t="s">
        <v>1276</v>
      </c>
      <c r="F182" s="207" t="s">
        <v>1277</v>
      </c>
      <c r="G182" s="208" t="s">
        <v>275</v>
      </c>
      <c r="H182" s="209">
        <v>13</v>
      </c>
      <c r="I182" s="210"/>
      <c r="J182" s="211">
        <f>ROUND(I182*H182,2)</f>
        <v>0</v>
      </c>
      <c r="K182" s="207" t="s">
        <v>142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234</v>
      </c>
      <c r="AT182" s="216" t="s">
        <v>138</v>
      </c>
      <c r="AU182" s="216" t="s">
        <v>81</v>
      </c>
      <c r="AY182" s="18" t="s">
        <v>135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81</v>
      </c>
      <c r="BK182" s="217">
        <f>ROUND(I182*H182,2)</f>
        <v>0</v>
      </c>
      <c r="BL182" s="18" t="s">
        <v>234</v>
      </c>
      <c r="BM182" s="216" t="s">
        <v>1278</v>
      </c>
    </row>
    <row r="183" s="2" customFormat="1">
      <c r="A183" s="39"/>
      <c r="B183" s="40"/>
      <c r="C183" s="41"/>
      <c r="D183" s="218" t="s">
        <v>145</v>
      </c>
      <c r="E183" s="41"/>
      <c r="F183" s="219" t="s">
        <v>1279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145</v>
      </c>
      <c r="AU183" s="18" t="s">
        <v>81</v>
      </c>
    </row>
    <row r="184" s="13" customFormat="1">
      <c r="A184" s="13"/>
      <c r="B184" s="223"/>
      <c r="C184" s="224"/>
      <c r="D184" s="225" t="s">
        <v>147</v>
      </c>
      <c r="E184" s="226" t="s">
        <v>19</v>
      </c>
      <c r="F184" s="227" t="s">
        <v>1180</v>
      </c>
      <c r="G184" s="224"/>
      <c r="H184" s="226" t="s">
        <v>19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147</v>
      </c>
      <c r="AU184" s="233" t="s">
        <v>81</v>
      </c>
      <c r="AV184" s="13" t="s">
        <v>79</v>
      </c>
      <c r="AW184" s="13" t="s">
        <v>33</v>
      </c>
      <c r="AX184" s="13" t="s">
        <v>71</v>
      </c>
      <c r="AY184" s="233" t="s">
        <v>135</v>
      </c>
    </row>
    <row r="185" s="14" customFormat="1">
      <c r="A185" s="14"/>
      <c r="B185" s="234"/>
      <c r="C185" s="235"/>
      <c r="D185" s="225" t="s">
        <v>147</v>
      </c>
      <c r="E185" s="236" t="s">
        <v>19</v>
      </c>
      <c r="F185" s="237" t="s">
        <v>219</v>
      </c>
      <c r="G185" s="235"/>
      <c r="H185" s="238">
        <v>13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147</v>
      </c>
      <c r="AU185" s="244" t="s">
        <v>81</v>
      </c>
      <c r="AV185" s="14" t="s">
        <v>81</v>
      </c>
      <c r="AW185" s="14" t="s">
        <v>33</v>
      </c>
      <c r="AX185" s="14" t="s">
        <v>79</v>
      </c>
      <c r="AY185" s="244" t="s">
        <v>135</v>
      </c>
    </row>
    <row r="186" s="2" customFormat="1" ht="16.5" customHeight="1">
      <c r="A186" s="39"/>
      <c r="B186" s="40"/>
      <c r="C186" s="256" t="s">
        <v>320</v>
      </c>
      <c r="D186" s="256" t="s">
        <v>279</v>
      </c>
      <c r="E186" s="257" t="s">
        <v>1280</v>
      </c>
      <c r="F186" s="258" t="s">
        <v>1281</v>
      </c>
      <c r="G186" s="259" t="s">
        <v>275</v>
      </c>
      <c r="H186" s="260">
        <v>13</v>
      </c>
      <c r="I186" s="261"/>
      <c r="J186" s="262">
        <f>ROUND(I186*H186,2)</f>
        <v>0</v>
      </c>
      <c r="K186" s="258" t="s">
        <v>357</v>
      </c>
      <c r="L186" s="263"/>
      <c r="M186" s="264" t="s">
        <v>19</v>
      </c>
      <c r="N186" s="265" t="s">
        <v>43</v>
      </c>
      <c r="O186" s="85"/>
      <c r="P186" s="214">
        <f>O186*H186</f>
        <v>0</v>
      </c>
      <c r="Q186" s="214">
        <v>6.9999999999999994E-05</v>
      </c>
      <c r="R186" s="214">
        <f>Q186*H186</f>
        <v>0.00090999999999999989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333</v>
      </c>
      <c r="AT186" s="216" t="s">
        <v>279</v>
      </c>
      <c r="AU186" s="216" t="s">
        <v>81</v>
      </c>
      <c r="AY186" s="18" t="s">
        <v>135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81</v>
      </c>
      <c r="BK186" s="217">
        <f>ROUND(I186*H186,2)</f>
        <v>0</v>
      </c>
      <c r="BL186" s="18" t="s">
        <v>234</v>
      </c>
      <c r="BM186" s="216" t="s">
        <v>1282</v>
      </c>
    </row>
    <row r="187" s="14" customFormat="1">
      <c r="A187" s="14"/>
      <c r="B187" s="234"/>
      <c r="C187" s="235"/>
      <c r="D187" s="225" t="s">
        <v>147</v>
      </c>
      <c r="E187" s="236" t="s">
        <v>19</v>
      </c>
      <c r="F187" s="237" t="s">
        <v>219</v>
      </c>
      <c r="G187" s="235"/>
      <c r="H187" s="238">
        <v>13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147</v>
      </c>
      <c r="AU187" s="244" t="s">
        <v>81</v>
      </c>
      <c r="AV187" s="14" t="s">
        <v>81</v>
      </c>
      <c r="AW187" s="14" t="s">
        <v>33</v>
      </c>
      <c r="AX187" s="14" t="s">
        <v>79</v>
      </c>
      <c r="AY187" s="244" t="s">
        <v>135</v>
      </c>
    </row>
    <row r="188" s="2" customFormat="1" ht="37.8" customHeight="1">
      <c r="A188" s="39"/>
      <c r="B188" s="40"/>
      <c r="C188" s="205" t="s">
        <v>326</v>
      </c>
      <c r="D188" s="205" t="s">
        <v>138</v>
      </c>
      <c r="E188" s="206" t="s">
        <v>1283</v>
      </c>
      <c r="F188" s="207" t="s">
        <v>1284</v>
      </c>
      <c r="G188" s="208" t="s">
        <v>275</v>
      </c>
      <c r="H188" s="209">
        <v>8</v>
      </c>
      <c r="I188" s="210"/>
      <c r="J188" s="211">
        <f>ROUND(I188*H188,2)</f>
        <v>0</v>
      </c>
      <c r="K188" s="207" t="s">
        <v>142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234</v>
      </c>
      <c r="AT188" s="216" t="s">
        <v>138</v>
      </c>
      <c r="AU188" s="216" t="s">
        <v>81</v>
      </c>
      <c r="AY188" s="18" t="s">
        <v>135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234</v>
      </c>
      <c r="BM188" s="216" t="s">
        <v>1285</v>
      </c>
    </row>
    <row r="189" s="2" customFormat="1">
      <c r="A189" s="39"/>
      <c r="B189" s="40"/>
      <c r="C189" s="41"/>
      <c r="D189" s="218" t="s">
        <v>145</v>
      </c>
      <c r="E189" s="41"/>
      <c r="F189" s="219" t="s">
        <v>1286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145</v>
      </c>
      <c r="AU189" s="18" t="s">
        <v>81</v>
      </c>
    </row>
    <row r="190" s="13" customFormat="1">
      <c r="A190" s="13"/>
      <c r="B190" s="223"/>
      <c r="C190" s="224"/>
      <c r="D190" s="225" t="s">
        <v>147</v>
      </c>
      <c r="E190" s="226" t="s">
        <v>19</v>
      </c>
      <c r="F190" s="227" t="s">
        <v>1180</v>
      </c>
      <c r="G190" s="224"/>
      <c r="H190" s="226" t="s">
        <v>19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147</v>
      </c>
      <c r="AU190" s="233" t="s">
        <v>81</v>
      </c>
      <c r="AV190" s="13" t="s">
        <v>79</v>
      </c>
      <c r="AW190" s="13" t="s">
        <v>33</v>
      </c>
      <c r="AX190" s="13" t="s">
        <v>71</v>
      </c>
      <c r="AY190" s="233" t="s">
        <v>135</v>
      </c>
    </row>
    <row r="191" s="14" customFormat="1">
      <c r="A191" s="14"/>
      <c r="B191" s="234"/>
      <c r="C191" s="235"/>
      <c r="D191" s="225" t="s">
        <v>147</v>
      </c>
      <c r="E191" s="236" t="s">
        <v>19</v>
      </c>
      <c r="F191" s="237" t="s">
        <v>189</v>
      </c>
      <c r="G191" s="235"/>
      <c r="H191" s="238">
        <v>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147</v>
      </c>
      <c r="AU191" s="244" t="s">
        <v>81</v>
      </c>
      <c r="AV191" s="14" t="s">
        <v>81</v>
      </c>
      <c r="AW191" s="14" t="s">
        <v>33</v>
      </c>
      <c r="AX191" s="14" t="s">
        <v>79</v>
      </c>
      <c r="AY191" s="244" t="s">
        <v>135</v>
      </c>
    </row>
    <row r="192" s="2" customFormat="1" ht="16.5" customHeight="1">
      <c r="A192" s="39"/>
      <c r="B192" s="40"/>
      <c r="C192" s="256" t="s">
        <v>333</v>
      </c>
      <c r="D192" s="256" t="s">
        <v>279</v>
      </c>
      <c r="E192" s="257" t="s">
        <v>1287</v>
      </c>
      <c r="F192" s="258" t="s">
        <v>1288</v>
      </c>
      <c r="G192" s="259" t="s">
        <v>275</v>
      </c>
      <c r="H192" s="260">
        <v>1</v>
      </c>
      <c r="I192" s="261"/>
      <c r="J192" s="262">
        <f>ROUND(I192*H192,2)</f>
        <v>0</v>
      </c>
      <c r="K192" s="258" t="s">
        <v>357</v>
      </c>
      <c r="L192" s="263"/>
      <c r="M192" s="264" t="s">
        <v>19</v>
      </c>
      <c r="N192" s="265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333</v>
      </c>
      <c r="AT192" s="216" t="s">
        <v>279</v>
      </c>
      <c r="AU192" s="216" t="s">
        <v>81</v>
      </c>
      <c r="AY192" s="18" t="s">
        <v>135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81</v>
      </c>
      <c r="BK192" s="217">
        <f>ROUND(I192*H192,2)</f>
        <v>0</v>
      </c>
      <c r="BL192" s="18" t="s">
        <v>234</v>
      </c>
      <c r="BM192" s="216" t="s">
        <v>1289</v>
      </c>
    </row>
    <row r="193" s="13" customFormat="1">
      <c r="A193" s="13"/>
      <c r="B193" s="223"/>
      <c r="C193" s="224"/>
      <c r="D193" s="225" t="s">
        <v>147</v>
      </c>
      <c r="E193" s="226" t="s">
        <v>19</v>
      </c>
      <c r="F193" s="227" t="s">
        <v>1180</v>
      </c>
      <c r="G193" s="224"/>
      <c r="H193" s="226" t="s">
        <v>19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147</v>
      </c>
      <c r="AU193" s="233" t="s">
        <v>81</v>
      </c>
      <c r="AV193" s="13" t="s">
        <v>79</v>
      </c>
      <c r="AW193" s="13" t="s">
        <v>33</v>
      </c>
      <c r="AX193" s="13" t="s">
        <v>71</v>
      </c>
      <c r="AY193" s="233" t="s">
        <v>135</v>
      </c>
    </row>
    <row r="194" s="14" customFormat="1">
      <c r="A194" s="14"/>
      <c r="B194" s="234"/>
      <c r="C194" s="235"/>
      <c r="D194" s="225" t="s">
        <v>147</v>
      </c>
      <c r="E194" s="236" t="s">
        <v>19</v>
      </c>
      <c r="F194" s="237" t="s">
        <v>79</v>
      </c>
      <c r="G194" s="235"/>
      <c r="H194" s="238">
        <v>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147</v>
      </c>
      <c r="AU194" s="244" t="s">
        <v>81</v>
      </c>
      <c r="AV194" s="14" t="s">
        <v>81</v>
      </c>
      <c r="AW194" s="14" t="s">
        <v>33</v>
      </c>
      <c r="AX194" s="14" t="s">
        <v>79</v>
      </c>
      <c r="AY194" s="244" t="s">
        <v>135</v>
      </c>
    </row>
    <row r="195" s="2" customFormat="1" ht="16.5" customHeight="1">
      <c r="A195" s="39"/>
      <c r="B195" s="40"/>
      <c r="C195" s="256" t="s">
        <v>341</v>
      </c>
      <c r="D195" s="256" t="s">
        <v>279</v>
      </c>
      <c r="E195" s="257" t="s">
        <v>1290</v>
      </c>
      <c r="F195" s="258" t="s">
        <v>1291</v>
      </c>
      <c r="G195" s="259" t="s">
        <v>275</v>
      </c>
      <c r="H195" s="260">
        <v>1</v>
      </c>
      <c r="I195" s="261"/>
      <c r="J195" s="262">
        <f>ROUND(I195*H195,2)</f>
        <v>0</v>
      </c>
      <c r="K195" s="258" t="s">
        <v>357</v>
      </c>
      <c r="L195" s="263"/>
      <c r="M195" s="264" t="s">
        <v>19</v>
      </c>
      <c r="N195" s="265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333</v>
      </c>
      <c r="AT195" s="216" t="s">
        <v>279</v>
      </c>
      <c r="AU195" s="216" t="s">
        <v>81</v>
      </c>
      <c r="AY195" s="18" t="s">
        <v>135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234</v>
      </c>
      <c r="BM195" s="216" t="s">
        <v>1292</v>
      </c>
    </row>
    <row r="196" s="13" customFormat="1">
      <c r="A196" s="13"/>
      <c r="B196" s="223"/>
      <c r="C196" s="224"/>
      <c r="D196" s="225" t="s">
        <v>147</v>
      </c>
      <c r="E196" s="226" t="s">
        <v>19</v>
      </c>
      <c r="F196" s="227" t="s">
        <v>1180</v>
      </c>
      <c r="G196" s="224"/>
      <c r="H196" s="226" t="s">
        <v>19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147</v>
      </c>
      <c r="AU196" s="233" t="s">
        <v>81</v>
      </c>
      <c r="AV196" s="13" t="s">
        <v>79</v>
      </c>
      <c r="AW196" s="13" t="s">
        <v>33</v>
      </c>
      <c r="AX196" s="13" t="s">
        <v>71</v>
      </c>
      <c r="AY196" s="233" t="s">
        <v>135</v>
      </c>
    </row>
    <row r="197" s="14" customFormat="1">
      <c r="A197" s="14"/>
      <c r="B197" s="234"/>
      <c r="C197" s="235"/>
      <c r="D197" s="225" t="s">
        <v>147</v>
      </c>
      <c r="E197" s="236" t="s">
        <v>19</v>
      </c>
      <c r="F197" s="237" t="s">
        <v>79</v>
      </c>
      <c r="G197" s="235"/>
      <c r="H197" s="238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147</v>
      </c>
      <c r="AU197" s="244" t="s">
        <v>81</v>
      </c>
      <c r="AV197" s="14" t="s">
        <v>81</v>
      </c>
      <c r="AW197" s="14" t="s">
        <v>33</v>
      </c>
      <c r="AX197" s="14" t="s">
        <v>79</v>
      </c>
      <c r="AY197" s="244" t="s">
        <v>135</v>
      </c>
    </row>
    <row r="198" s="2" customFormat="1" ht="24.9" customHeight="1">
      <c r="A198" s="39"/>
      <c r="B198" s="40"/>
      <c r="C198" s="256" t="s">
        <v>346</v>
      </c>
      <c r="D198" s="256" t="s">
        <v>279</v>
      </c>
      <c r="E198" s="257" t="s">
        <v>1293</v>
      </c>
      <c r="F198" s="258" t="s">
        <v>1294</v>
      </c>
      <c r="G198" s="259" t="s">
        <v>275</v>
      </c>
      <c r="H198" s="260">
        <v>1</v>
      </c>
      <c r="I198" s="261"/>
      <c r="J198" s="262">
        <f>ROUND(I198*H198,2)</f>
        <v>0</v>
      </c>
      <c r="K198" s="258" t="s">
        <v>357</v>
      </c>
      <c r="L198" s="263"/>
      <c r="M198" s="264" t="s">
        <v>19</v>
      </c>
      <c r="N198" s="265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333</v>
      </c>
      <c r="AT198" s="216" t="s">
        <v>279</v>
      </c>
      <c r="AU198" s="216" t="s">
        <v>81</v>
      </c>
      <c r="AY198" s="18" t="s">
        <v>135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234</v>
      </c>
      <c r="BM198" s="216" t="s">
        <v>1295</v>
      </c>
    </row>
    <row r="199" s="13" customFormat="1">
      <c r="A199" s="13"/>
      <c r="B199" s="223"/>
      <c r="C199" s="224"/>
      <c r="D199" s="225" t="s">
        <v>147</v>
      </c>
      <c r="E199" s="226" t="s">
        <v>19</v>
      </c>
      <c r="F199" s="227" t="s">
        <v>1180</v>
      </c>
      <c r="G199" s="224"/>
      <c r="H199" s="226" t="s">
        <v>19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147</v>
      </c>
      <c r="AU199" s="233" t="s">
        <v>81</v>
      </c>
      <c r="AV199" s="13" t="s">
        <v>79</v>
      </c>
      <c r="AW199" s="13" t="s">
        <v>33</v>
      </c>
      <c r="AX199" s="13" t="s">
        <v>71</v>
      </c>
      <c r="AY199" s="233" t="s">
        <v>135</v>
      </c>
    </row>
    <row r="200" s="14" customFormat="1">
      <c r="A200" s="14"/>
      <c r="B200" s="234"/>
      <c r="C200" s="235"/>
      <c r="D200" s="225" t="s">
        <v>147</v>
      </c>
      <c r="E200" s="236" t="s">
        <v>19</v>
      </c>
      <c r="F200" s="237" t="s">
        <v>79</v>
      </c>
      <c r="G200" s="235"/>
      <c r="H200" s="238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147</v>
      </c>
      <c r="AU200" s="244" t="s">
        <v>81</v>
      </c>
      <c r="AV200" s="14" t="s">
        <v>81</v>
      </c>
      <c r="AW200" s="14" t="s">
        <v>33</v>
      </c>
      <c r="AX200" s="14" t="s">
        <v>79</v>
      </c>
      <c r="AY200" s="244" t="s">
        <v>135</v>
      </c>
    </row>
    <row r="201" s="2" customFormat="1" ht="24.15" customHeight="1">
      <c r="A201" s="39"/>
      <c r="B201" s="40"/>
      <c r="C201" s="205" t="s">
        <v>353</v>
      </c>
      <c r="D201" s="205" t="s">
        <v>138</v>
      </c>
      <c r="E201" s="206" t="s">
        <v>1296</v>
      </c>
      <c r="F201" s="207" t="s">
        <v>1297</v>
      </c>
      <c r="G201" s="208" t="s">
        <v>275</v>
      </c>
      <c r="H201" s="209">
        <v>1</v>
      </c>
      <c r="I201" s="210"/>
      <c r="J201" s="211">
        <f>ROUND(I201*H201,2)</f>
        <v>0</v>
      </c>
      <c r="K201" s="207" t="s">
        <v>142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234</v>
      </c>
      <c r="AT201" s="216" t="s">
        <v>138</v>
      </c>
      <c r="AU201" s="216" t="s">
        <v>81</v>
      </c>
      <c r="AY201" s="18" t="s">
        <v>135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234</v>
      </c>
      <c r="BM201" s="216" t="s">
        <v>1298</v>
      </c>
    </row>
    <row r="202" s="2" customFormat="1">
      <c r="A202" s="39"/>
      <c r="B202" s="40"/>
      <c r="C202" s="41"/>
      <c r="D202" s="218" t="s">
        <v>145</v>
      </c>
      <c r="E202" s="41"/>
      <c r="F202" s="219" t="s">
        <v>1299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145</v>
      </c>
      <c r="AU202" s="18" t="s">
        <v>81</v>
      </c>
    </row>
    <row r="203" s="13" customFormat="1">
      <c r="A203" s="13"/>
      <c r="B203" s="223"/>
      <c r="C203" s="224"/>
      <c r="D203" s="225" t="s">
        <v>147</v>
      </c>
      <c r="E203" s="226" t="s">
        <v>19</v>
      </c>
      <c r="F203" s="227" t="s">
        <v>1180</v>
      </c>
      <c r="G203" s="224"/>
      <c r="H203" s="226" t="s">
        <v>19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147</v>
      </c>
      <c r="AU203" s="233" t="s">
        <v>81</v>
      </c>
      <c r="AV203" s="13" t="s">
        <v>79</v>
      </c>
      <c r="AW203" s="13" t="s">
        <v>33</v>
      </c>
      <c r="AX203" s="13" t="s">
        <v>71</v>
      </c>
      <c r="AY203" s="233" t="s">
        <v>135</v>
      </c>
    </row>
    <row r="204" s="14" customFormat="1">
      <c r="A204" s="14"/>
      <c r="B204" s="234"/>
      <c r="C204" s="235"/>
      <c r="D204" s="225" t="s">
        <v>147</v>
      </c>
      <c r="E204" s="236" t="s">
        <v>19</v>
      </c>
      <c r="F204" s="237" t="s">
        <v>79</v>
      </c>
      <c r="G204" s="235"/>
      <c r="H204" s="238">
        <v>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147</v>
      </c>
      <c r="AU204" s="244" t="s">
        <v>81</v>
      </c>
      <c r="AV204" s="14" t="s">
        <v>81</v>
      </c>
      <c r="AW204" s="14" t="s">
        <v>33</v>
      </c>
      <c r="AX204" s="14" t="s">
        <v>79</v>
      </c>
      <c r="AY204" s="244" t="s">
        <v>135</v>
      </c>
    </row>
    <row r="205" s="2" customFormat="1" ht="16.5" customHeight="1">
      <c r="A205" s="39"/>
      <c r="B205" s="40"/>
      <c r="C205" s="205" t="s">
        <v>361</v>
      </c>
      <c r="D205" s="205" t="s">
        <v>138</v>
      </c>
      <c r="E205" s="206" t="s">
        <v>1300</v>
      </c>
      <c r="F205" s="207" t="s">
        <v>1301</v>
      </c>
      <c r="G205" s="208" t="s">
        <v>275</v>
      </c>
      <c r="H205" s="209">
        <v>1</v>
      </c>
      <c r="I205" s="210"/>
      <c r="J205" s="211">
        <f>ROUND(I205*H205,2)</f>
        <v>0</v>
      </c>
      <c r="K205" s="207" t="s">
        <v>357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0.01</v>
      </c>
      <c r="R205" s="214">
        <f>Q205*H205</f>
        <v>0.01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234</v>
      </c>
      <c r="AT205" s="216" t="s">
        <v>138</v>
      </c>
      <c r="AU205" s="216" t="s">
        <v>81</v>
      </c>
      <c r="AY205" s="18" t="s">
        <v>135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234</v>
      </c>
      <c r="BM205" s="216" t="s">
        <v>1302</v>
      </c>
    </row>
    <row r="206" s="13" customFormat="1">
      <c r="A206" s="13"/>
      <c r="B206" s="223"/>
      <c r="C206" s="224"/>
      <c r="D206" s="225" t="s">
        <v>147</v>
      </c>
      <c r="E206" s="226" t="s">
        <v>19</v>
      </c>
      <c r="F206" s="227" t="s">
        <v>1180</v>
      </c>
      <c r="G206" s="224"/>
      <c r="H206" s="226" t="s">
        <v>19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147</v>
      </c>
      <c r="AU206" s="233" t="s">
        <v>81</v>
      </c>
      <c r="AV206" s="13" t="s">
        <v>79</v>
      </c>
      <c r="AW206" s="13" t="s">
        <v>33</v>
      </c>
      <c r="AX206" s="13" t="s">
        <v>71</v>
      </c>
      <c r="AY206" s="233" t="s">
        <v>135</v>
      </c>
    </row>
    <row r="207" s="14" customFormat="1">
      <c r="A207" s="14"/>
      <c r="B207" s="234"/>
      <c r="C207" s="235"/>
      <c r="D207" s="225" t="s">
        <v>147</v>
      </c>
      <c r="E207" s="236" t="s">
        <v>19</v>
      </c>
      <c r="F207" s="237" t="s">
        <v>79</v>
      </c>
      <c r="G207" s="235"/>
      <c r="H207" s="238">
        <v>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147</v>
      </c>
      <c r="AU207" s="244" t="s">
        <v>81</v>
      </c>
      <c r="AV207" s="14" t="s">
        <v>81</v>
      </c>
      <c r="AW207" s="14" t="s">
        <v>33</v>
      </c>
      <c r="AX207" s="14" t="s">
        <v>79</v>
      </c>
      <c r="AY207" s="244" t="s">
        <v>135</v>
      </c>
    </row>
    <row r="208" s="2" customFormat="1" ht="16.5" customHeight="1">
      <c r="A208" s="39"/>
      <c r="B208" s="40"/>
      <c r="C208" s="205" t="s">
        <v>366</v>
      </c>
      <c r="D208" s="205" t="s">
        <v>138</v>
      </c>
      <c r="E208" s="206" t="s">
        <v>1303</v>
      </c>
      <c r="F208" s="207" t="s">
        <v>1304</v>
      </c>
      <c r="G208" s="208" t="s">
        <v>275</v>
      </c>
      <c r="H208" s="209">
        <v>8</v>
      </c>
      <c r="I208" s="210"/>
      <c r="J208" s="211">
        <f>ROUND(I208*H208,2)</f>
        <v>0</v>
      </c>
      <c r="K208" s="207" t="s">
        <v>357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234</v>
      </c>
      <c r="AT208" s="216" t="s">
        <v>138</v>
      </c>
      <c r="AU208" s="216" t="s">
        <v>81</v>
      </c>
      <c r="AY208" s="18" t="s">
        <v>135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81</v>
      </c>
      <c r="BK208" s="217">
        <f>ROUND(I208*H208,2)</f>
        <v>0</v>
      </c>
      <c r="BL208" s="18" t="s">
        <v>234</v>
      </c>
      <c r="BM208" s="216" t="s">
        <v>1305</v>
      </c>
    </row>
    <row r="209" s="13" customFormat="1">
      <c r="A209" s="13"/>
      <c r="B209" s="223"/>
      <c r="C209" s="224"/>
      <c r="D209" s="225" t="s">
        <v>147</v>
      </c>
      <c r="E209" s="226" t="s">
        <v>19</v>
      </c>
      <c r="F209" s="227" t="s">
        <v>1180</v>
      </c>
      <c r="G209" s="224"/>
      <c r="H209" s="226" t="s">
        <v>19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147</v>
      </c>
      <c r="AU209" s="233" t="s">
        <v>81</v>
      </c>
      <c r="AV209" s="13" t="s">
        <v>79</v>
      </c>
      <c r="AW209" s="13" t="s">
        <v>33</v>
      </c>
      <c r="AX209" s="13" t="s">
        <v>71</v>
      </c>
      <c r="AY209" s="233" t="s">
        <v>135</v>
      </c>
    </row>
    <row r="210" s="14" customFormat="1">
      <c r="A210" s="14"/>
      <c r="B210" s="234"/>
      <c r="C210" s="235"/>
      <c r="D210" s="225" t="s">
        <v>147</v>
      </c>
      <c r="E210" s="236" t="s">
        <v>19</v>
      </c>
      <c r="F210" s="237" t="s">
        <v>189</v>
      </c>
      <c r="G210" s="235"/>
      <c r="H210" s="238">
        <v>8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147</v>
      </c>
      <c r="AU210" s="244" t="s">
        <v>81</v>
      </c>
      <c r="AV210" s="14" t="s">
        <v>81</v>
      </c>
      <c r="AW210" s="14" t="s">
        <v>33</v>
      </c>
      <c r="AX210" s="14" t="s">
        <v>79</v>
      </c>
      <c r="AY210" s="244" t="s">
        <v>135</v>
      </c>
    </row>
    <row r="211" s="2" customFormat="1" ht="16.5" customHeight="1">
      <c r="A211" s="39"/>
      <c r="B211" s="40"/>
      <c r="C211" s="205" t="s">
        <v>371</v>
      </c>
      <c r="D211" s="205" t="s">
        <v>138</v>
      </c>
      <c r="E211" s="206" t="s">
        <v>1306</v>
      </c>
      <c r="F211" s="207" t="s">
        <v>1307</v>
      </c>
      <c r="G211" s="208" t="s">
        <v>275</v>
      </c>
      <c r="H211" s="209">
        <v>1</v>
      </c>
      <c r="I211" s="210"/>
      <c r="J211" s="211">
        <f>ROUND(I211*H211,2)</f>
        <v>0</v>
      </c>
      <c r="K211" s="207" t="s">
        <v>357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234</v>
      </c>
      <c r="AT211" s="216" t="s">
        <v>138</v>
      </c>
      <c r="AU211" s="216" t="s">
        <v>81</v>
      </c>
      <c r="AY211" s="18" t="s">
        <v>135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234</v>
      </c>
      <c r="BM211" s="216" t="s">
        <v>1308</v>
      </c>
    </row>
    <row r="212" s="13" customFormat="1">
      <c r="A212" s="13"/>
      <c r="B212" s="223"/>
      <c r="C212" s="224"/>
      <c r="D212" s="225" t="s">
        <v>147</v>
      </c>
      <c r="E212" s="226" t="s">
        <v>19</v>
      </c>
      <c r="F212" s="227" t="s">
        <v>1180</v>
      </c>
      <c r="G212" s="224"/>
      <c r="H212" s="226" t="s">
        <v>19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147</v>
      </c>
      <c r="AU212" s="233" t="s">
        <v>81</v>
      </c>
      <c r="AV212" s="13" t="s">
        <v>79</v>
      </c>
      <c r="AW212" s="13" t="s">
        <v>33</v>
      </c>
      <c r="AX212" s="13" t="s">
        <v>71</v>
      </c>
      <c r="AY212" s="233" t="s">
        <v>135</v>
      </c>
    </row>
    <row r="213" s="14" customFormat="1">
      <c r="A213" s="14"/>
      <c r="B213" s="234"/>
      <c r="C213" s="235"/>
      <c r="D213" s="225" t="s">
        <v>147</v>
      </c>
      <c r="E213" s="236" t="s">
        <v>19</v>
      </c>
      <c r="F213" s="237" t="s">
        <v>79</v>
      </c>
      <c r="G213" s="235"/>
      <c r="H213" s="238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147</v>
      </c>
      <c r="AU213" s="244" t="s">
        <v>81</v>
      </c>
      <c r="AV213" s="14" t="s">
        <v>81</v>
      </c>
      <c r="AW213" s="14" t="s">
        <v>33</v>
      </c>
      <c r="AX213" s="14" t="s">
        <v>79</v>
      </c>
      <c r="AY213" s="244" t="s">
        <v>135</v>
      </c>
    </row>
    <row r="214" s="2" customFormat="1" ht="24.15" customHeight="1">
      <c r="A214" s="39"/>
      <c r="B214" s="40"/>
      <c r="C214" s="205" t="s">
        <v>377</v>
      </c>
      <c r="D214" s="205" t="s">
        <v>138</v>
      </c>
      <c r="E214" s="206" t="s">
        <v>1309</v>
      </c>
      <c r="F214" s="207" t="s">
        <v>1310</v>
      </c>
      <c r="G214" s="208" t="s">
        <v>1311</v>
      </c>
      <c r="H214" s="274"/>
      <c r="I214" s="210"/>
      <c r="J214" s="211">
        <f>ROUND(I214*H214,2)</f>
        <v>0</v>
      </c>
      <c r="K214" s="207" t="s">
        <v>142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234</v>
      </c>
      <c r="AT214" s="216" t="s">
        <v>138</v>
      </c>
      <c r="AU214" s="216" t="s">
        <v>81</v>
      </c>
      <c r="AY214" s="18" t="s">
        <v>135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234</v>
      </c>
      <c r="BM214" s="216" t="s">
        <v>1312</v>
      </c>
    </row>
    <row r="215" s="2" customFormat="1">
      <c r="A215" s="39"/>
      <c r="B215" s="40"/>
      <c r="C215" s="41"/>
      <c r="D215" s="218" t="s">
        <v>145</v>
      </c>
      <c r="E215" s="41"/>
      <c r="F215" s="219" t="s">
        <v>1313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145</v>
      </c>
      <c r="AU215" s="18" t="s">
        <v>81</v>
      </c>
    </row>
    <row r="216" s="2" customFormat="1" ht="24.15" customHeight="1">
      <c r="A216" s="39"/>
      <c r="B216" s="40"/>
      <c r="C216" s="205" t="s">
        <v>384</v>
      </c>
      <c r="D216" s="205" t="s">
        <v>138</v>
      </c>
      <c r="E216" s="206" t="s">
        <v>1314</v>
      </c>
      <c r="F216" s="207" t="s">
        <v>1315</v>
      </c>
      <c r="G216" s="208" t="s">
        <v>1311</v>
      </c>
      <c r="H216" s="274"/>
      <c r="I216" s="210"/>
      <c r="J216" s="211">
        <f>ROUND(I216*H216,2)</f>
        <v>0</v>
      </c>
      <c r="K216" s="207" t="s">
        <v>142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234</v>
      </c>
      <c r="AT216" s="216" t="s">
        <v>138</v>
      </c>
      <c r="AU216" s="216" t="s">
        <v>81</v>
      </c>
      <c r="AY216" s="18" t="s">
        <v>135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234</v>
      </c>
      <c r="BM216" s="216" t="s">
        <v>1316</v>
      </c>
    </row>
    <row r="217" s="2" customFormat="1">
      <c r="A217" s="39"/>
      <c r="B217" s="40"/>
      <c r="C217" s="41"/>
      <c r="D217" s="218" t="s">
        <v>145</v>
      </c>
      <c r="E217" s="41"/>
      <c r="F217" s="219" t="s">
        <v>1317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145</v>
      </c>
      <c r="AU217" s="18" t="s">
        <v>81</v>
      </c>
    </row>
    <row r="218" s="2" customFormat="1" ht="33" customHeight="1">
      <c r="A218" s="39"/>
      <c r="B218" s="40"/>
      <c r="C218" s="205" t="s">
        <v>389</v>
      </c>
      <c r="D218" s="205" t="s">
        <v>138</v>
      </c>
      <c r="E218" s="206" t="s">
        <v>1318</v>
      </c>
      <c r="F218" s="207" t="s">
        <v>1319</v>
      </c>
      <c r="G218" s="208" t="s">
        <v>1311</v>
      </c>
      <c r="H218" s="274"/>
      <c r="I218" s="210"/>
      <c r="J218" s="211">
        <f>ROUND(I218*H218,2)</f>
        <v>0</v>
      </c>
      <c r="K218" s="207" t="s">
        <v>142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234</v>
      </c>
      <c r="AT218" s="216" t="s">
        <v>138</v>
      </c>
      <c r="AU218" s="216" t="s">
        <v>81</v>
      </c>
      <c r="AY218" s="18" t="s">
        <v>135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81</v>
      </c>
      <c r="BK218" s="217">
        <f>ROUND(I218*H218,2)</f>
        <v>0</v>
      </c>
      <c r="BL218" s="18" t="s">
        <v>234</v>
      </c>
      <c r="BM218" s="216" t="s">
        <v>1320</v>
      </c>
    </row>
    <row r="219" s="2" customFormat="1">
      <c r="A219" s="39"/>
      <c r="B219" s="40"/>
      <c r="C219" s="41"/>
      <c r="D219" s="218" t="s">
        <v>145</v>
      </c>
      <c r="E219" s="41"/>
      <c r="F219" s="219" t="s">
        <v>1321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145</v>
      </c>
      <c r="AU219" s="18" t="s">
        <v>81</v>
      </c>
    </row>
    <row r="220" s="14" customFormat="1">
      <c r="A220" s="14"/>
      <c r="B220" s="234"/>
      <c r="C220" s="235"/>
      <c r="D220" s="225" t="s">
        <v>147</v>
      </c>
      <c r="E220" s="235"/>
      <c r="F220" s="237" t="s">
        <v>1322</v>
      </c>
      <c r="G220" s="235"/>
      <c r="H220" s="238">
        <v>19209.919999999998</v>
      </c>
      <c r="I220" s="239"/>
      <c r="J220" s="235"/>
      <c r="K220" s="235"/>
      <c r="L220" s="240"/>
      <c r="M220" s="266"/>
      <c r="N220" s="267"/>
      <c r="O220" s="267"/>
      <c r="P220" s="267"/>
      <c r="Q220" s="267"/>
      <c r="R220" s="267"/>
      <c r="S220" s="267"/>
      <c r="T220" s="26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147</v>
      </c>
      <c r="AU220" s="244" t="s">
        <v>81</v>
      </c>
      <c r="AV220" s="14" t="s">
        <v>81</v>
      </c>
      <c r="AW220" s="14" t="s">
        <v>4</v>
      </c>
      <c r="AX220" s="14" t="s">
        <v>79</v>
      </c>
      <c r="AY220" s="244" t="s">
        <v>135</v>
      </c>
    </row>
    <row r="221" s="2" customFormat="1" ht="6.96" customHeight="1">
      <c r="A221" s="39"/>
      <c r="B221" s="60"/>
      <c r="C221" s="61"/>
      <c r="D221" s="61"/>
      <c r="E221" s="61"/>
      <c r="F221" s="61"/>
      <c r="G221" s="61"/>
      <c r="H221" s="61"/>
      <c r="I221" s="61"/>
      <c r="J221" s="61"/>
      <c r="K221" s="61"/>
      <c r="L221" s="45"/>
      <c r="M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</row>
  </sheetData>
  <sheetProtection sheet="1" autoFilter="0" formatColumns="0" formatRows="0" objects="1" scenarios="1" spinCount="100000" saltValue="wTwEJ03R4blDmYlhCwe8z07JPKhBmsmJEkOe5MIppX/0Ou5pmqeD03RtNXOcnbTekeWJ5pEVYknX1aFQIidKXw==" hashValue="41s8hfTr2Ye9drZlORyTwqyEdRgZHAWTp7AEfTI1p/xgawpPcRNFwlKhrAN2+0dHo581pRjrRKcqBUtyVSWFIQ==" algorithmName="SHA-512" password="CC35"/>
  <autoFilter ref="C85:K22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1/612135101"/>
    <hyperlink ref="F95" r:id="rId2" display="https://podminky.urs.cz/item/CS_URS_2022_01/973031324"/>
    <hyperlink ref="F99" r:id="rId3" display="https://podminky.urs.cz/item/CS_URS_2022_01/974031121"/>
    <hyperlink ref="F103" r:id="rId4" display="https://podminky.urs.cz/item/CS_URS_2022_01/977131110"/>
    <hyperlink ref="F110" r:id="rId5" display="https://podminky.urs.cz/item/CS_URS_2022_01/997013211"/>
    <hyperlink ref="F112" r:id="rId6" display="https://podminky.urs.cz/item/CS_URS_2021_02/997013501"/>
    <hyperlink ref="F114" r:id="rId7" display="https://podminky.urs.cz/item/CS_URS_2021_02/997013509"/>
    <hyperlink ref="F116" r:id="rId8" display="https://podminky.urs.cz/item/CS_URS_2021_02/997013631"/>
    <hyperlink ref="F119" r:id="rId9" display="https://podminky.urs.cz/item/CS_URS_2022_01/998018011"/>
    <hyperlink ref="F121" r:id="rId10" display="https://podminky.urs.cz/item/CS_URS_2022_01/998011018"/>
    <hyperlink ref="F123" r:id="rId11" display="https://podminky.urs.cz/item/CS_URS_2022_01/998011019"/>
    <hyperlink ref="F127" r:id="rId12" display="https://podminky.urs.cz/item/CS_URS_2022_01/741112001"/>
    <hyperlink ref="F135" r:id="rId13" display="https://podminky.urs.cz/item/CS_URS_2022_01/741120401"/>
    <hyperlink ref="F141" r:id="rId14" display="https://podminky.urs.cz/item/CS_URS_2022_01/741122015"/>
    <hyperlink ref="F150" r:id="rId15" display="https://podminky.urs.cz/item/CS_URS_2022_01/741122016"/>
    <hyperlink ref="F156" r:id="rId16" display="https://podminky.urs.cz/item/CS_URS_2022_01/741122032"/>
    <hyperlink ref="F162" r:id="rId17" display="https://podminky.urs.cz/item/CS_URS_2022_01/741210833"/>
    <hyperlink ref="F166" r:id="rId18" display="https://podminky.urs.cz/item/CS_URS_2022_01/741213843"/>
    <hyperlink ref="F170" r:id="rId19" display="https://podminky.urs.cz/item/CS_URS_2022_01/741310111"/>
    <hyperlink ref="F183" r:id="rId20" display="https://podminky.urs.cz/item/CS_URS_2022_01/741313002"/>
    <hyperlink ref="F189" r:id="rId21" display="https://podminky.urs.cz/item/CS_URS_2022_01/741370011"/>
    <hyperlink ref="F202" r:id="rId22" display="https://podminky.urs.cz/item/CS_URS_2022_01/741810001"/>
    <hyperlink ref="F215" r:id="rId23" display="https://podminky.urs.cz/item/CS_URS_2022_01/998741201"/>
    <hyperlink ref="F217" r:id="rId24" display="https://podminky.urs.cz/item/CS_URS_2022_01/998741294"/>
    <hyperlink ref="F219" r:id="rId25" display="https://podminky.urs.cz/item/CS_URS_2022_01/99874129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Muzejní expozice, Slezská 13/390, Ostrava Hrabůvka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1323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20. 10. 2022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1324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1325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1326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1327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ROUND((SUM(BE84:BE107)),  2)</f>
        <v>0</v>
      </c>
      <c r="G33" s="39"/>
      <c r="H33" s="39"/>
      <c r="I33" s="149">
        <v>0.20999999999999999</v>
      </c>
      <c r="J33" s="148">
        <f>ROUND(((SUM(BE84:BE107))*I33),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ROUND((SUM(BF84:BF107)),  2)</f>
        <v>0</v>
      </c>
      <c r="G34" s="39"/>
      <c r="H34" s="39"/>
      <c r="I34" s="149">
        <v>0.14999999999999999</v>
      </c>
      <c r="J34" s="148">
        <f>ROUND(((SUM(BF84:BF107))*I34),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Muzejní expozice, Slezská 13/390, Ostrava Hrabůvka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Ostrava, Slezská 13/390</v>
      </c>
      <c r="G52" s="41"/>
      <c r="H52" s="41"/>
      <c r="I52" s="33" t="s">
        <v>23</v>
      </c>
      <c r="J52" s="73" t="str">
        <f>IF(J12="","",J12)</f>
        <v>20. 10. 2022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Úřad městského obvodu Ostrava Jih</v>
      </c>
      <c r="G54" s="41"/>
      <c r="H54" s="41"/>
      <c r="I54" s="33" t="s">
        <v>31</v>
      </c>
      <c r="J54" s="37" t="str">
        <f>E21</f>
        <v>Ing. Petr Fraš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Petr Fraš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1328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1329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1330</v>
      </c>
      <c r="E62" s="175"/>
      <c r="F62" s="175"/>
      <c r="G62" s="175"/>
      <c r="H62" s="175"/>
      <c r="I62" s="175"/>
      <c r="J62" s="176">
        <f>J90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1331</v>
      </c>
      <c r="E63" s="175"/>
      <c r="F63" s="175"/>
      <c r="G63" s="175"/>
      <c r="H63" s="175"/>
      <c r="I63" s="175"/>
      <c r="J63" s="176">
        <f>J94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1332</v>
      </c>
      <c r="E64" s="175"/>
      <c r="F64" s="175"/>
      <c r="G64" s="175"/>
      <c r="H64" s="175"/>
      <c r="I64" s="175"/>
      <c r="J64" s="176">
        <f>J101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Muzejní expozice, Slezská 13/390, Ostrava Hrabůvka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05 - VRN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Ostrava, Slezská 13/390</v>
      </c>
      <c r="G78" s="41"/>
      <c r="H78" s="41"/>
      <c r="I78" s="33" t="s">
        <v>23</v>
      </c>
      <c r="J78" s="73" t="str">
        <f>IF(J12="","",J12)</f>
        <v>20. 10. 2022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Úřad městského obvodu Ostrava Jih</v>
      </c>
      <c r="G80" s="41"/>
      <c r="H80" s="41"/>
      <c r="I80" s="33" t="s">
        <v>31</v>
      </c>
      <c r="J80" s="37" t="str">
        <f>E21</f>
        <v>Ing. Petr Fraš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Petr Fraš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121</v>
      </c>
      <c r="D83" s="181" t="s">
        <v>56</v>
      </c>
      <c r="E83" s="181" t="s">
        <v>52</v>
      </c>
      <c r="F83" s="181" t="s">
        <v>53</v>
      </c>
      <c r="G83" s="181" t="s">
        <v>122</v>
      </c>
      <c r="H83" s="181" t="s">
        <v>123</v>
      </c>
      <c r="I83" s="181" t="s">
        <v>124</v>
      </c>
      <c r="J83" s="181" t="s">
        <v>99</v>
      </c>
      <c r="K83" s="182" t="s">
        <v>125</v>
      </c>
      <c r="L83" s="183"/>
      <c r="M83" s="93" t="s">
        <v>19</v>
      </c>
      <c r="N83" s="94" t="s">
        <v>41</v>
      </c>
      <c r="O83" s="94" t="s">
        <v>126</v>
      </c>
      <c r="P83" s="94" t="s">
        <v>127</v>
      </c>
      <c r="Q83" s="94" t="s">
        <v>128</v>
      </c>
      <c r="R83" s="94" t="s">
        <v>129</v>
      </c>
      <c r="S83" s="94" t="s">
        <v>130</v>
      </c>
      <c r="T83" s="95" t="s">
        <v>131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132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100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92</v>
      </c>
      <c r="F85" s="192" t="s">
        <v>92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P86+P90+P94+P101</f>
        <v>0</v>
      </c>
      <c r="Q85" s="197"/>
      <c r="R85" s="198">
        <f>R86+R90+R94+R101</f>
        <v>0</v>
      </c>
      <c r="S85" s="197"/>
      <c r="T85" s="199">
        <f>T86+T90+T94+T101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169</v>
      </c>
      <c r="AT85" s="201" t="s">
        <v>70</v>
      </c>
      <c r="AU85" s="201" t="s">
        <v>71</v>
      </c>
      <c r="AY85" s="200" t="s">
        <v>135</v>
      </c>
      <c r="BK85" s="202">
        <f>BK86+BK90+BK94+BK101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1333</v>
      </c>
      <c r="F86" s="203" t="s">
        <v>1334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SUM(P87:P89)</f>
        <v>0</v>
      </c>
      <c r="Q86" s="197"/>
      <c r="R86" s="198">
        <f>SUM(R87:R89)</f>
        <v>0</v>
      </c>
      <c r="S86" s="197"/>
      <c r="T86" s="199">
        <f>SUM(T87:T89)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169</v>
      </c>
      <c r="AT86" s="201" t="s">
        <v>70</v>
      </c>
      <c r="AU86" s="201" t="s">
        <v>79</v>
      </c>
      <c r="AY86" s="200" t="s">
        <v>135</v>
      </c>
      <c r="BK86" s="202">
        <f>SUM(BK87:BK89)</f>
        <v>0</v>
      </c>
    </row>
    <row r="87" s="2" customFormat="1" ht="16.5" customHeight="1">
      <c r="A87" s="39"/>
      <c r="B87" s="40"/>
      <c r="C87" s="205" t="s">
        <v>79</v>
      </c>
      <c r="D87" s="205" t="s">
        <v>138</v>
      </c>
      <c r="E87" s="206" t="s">
        <v>1335</v>
      </c>
      <c r="F87" s="207" t="s">
        <v>1336</v>
      </c>
      <c r="G87" s="208" t="s">
        <v>1337</v>
      </c>
      <c r="H87" s="209">
        <v>1</v>
      </c>
      <c r="I87" s="210"/>
      <c r="J87" s="211">
        <f>ROUND(I87*H87,2)</f>
        <v>0</v>
      </c>
      <c r="K87" s="207" t="s">
        <v>142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1338</v>
      </c>
      <c r="AT87" s="216" t="s">
        <v>138</v>
      </c>
      <c r="AU87" s="216" t="s">
        <v>81</v>
      </c>
      <c r="AY87" s="18" t="s">
        <v>135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1338</v>
      </c>
      <c r="BM87" s="216" t="s">
        <v>1339</v>
      </c>
    </row>
    <row r="88" s="2" customFormat="1">
      <c r="A88" s="39"/>
      <c r="B88" s="40"/>
      <c r="C88" s="41"/>
      <c r="D88" s="218" t="s">
        <v>145</v>
      </c>
      <c r="E88" s="41"/>
      <c r="F88" s="219" t="s">
        <v>1340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145</v>
      </c>
      <c r="AU88" s="18" t="s">
        <v>81</v>
      </c>
    </row>
    <row r="89" s="2" customFormat="1">
      <c r="A89" s="39"/>
      <c r="B89" s="40"/>
      <c r="C89" s="41"/>
      <c r="D89" s="225" t="s">
        <v>1341</v>
      </c>
      <c r="E89" s="41"/>
      <c r="F89" s="275" t="s">
        <v>1342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1341</v>
      </c>
      <c r="AU89" s="18" t="s">
        <v>81</v>
      </c>
    </row>
    <row r="90" s="12" customFormat="1" ht="22.8" customHeight="1">
      <c r="A90" s="12"/>
      <c r="B90" s="189"/>
      <c r="C90" s="190"/>
      <c r="D90" s="191" t="s">
        <v>70</v>
      </c>
      <c r="E90" s="203" t="s">
        <v>1343</v>
      </c>
      <c r="F90" s="203" t="s">
        <v>1344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SUM(P91:P93)</f>
        <v>0</v>
      </c>
      <c r="Q90" s="197"/>
      <c r="R90" s="198">
        <f>SUM(R91:R93)</f>
        <v>0</v>
      </c>
      <c r="S90" s="197"/>
      <c r="T90" s="199">
        <f>SUM(T91:T93)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169</v>
      </c>
      <c r="AT90" s="201" t="s">
        <v>70</v>
      </c>
      <c r="AU90" s="201" t="s">
        <v>79</v>
      </c>
      <c r="AY90" s="200" t="s">
        <v>135</v>
      </c>
      <c r="BK90" s="202">
        <f>SUM(BK91:BK93)</f>
        <v>0</v>
      </c>
    </row>
    <row r="91" s="2" customFormat="1" ht="16.5" customHeight="1">
      <c r="A91" s="39"/>
      <c r="B91" s="40"/>
      <c r="C91" s="205" t="s">
        <v>81</v>
      </c>
      <c r="D91" s="205" t="s">
        <v>138</v>
      </c>
      <c r="E91" s="206" t="s">
        <v>1345</v>
      </c>
      <c r="F91" s="207" t="s">
        <v>1344</v>
      </c>
      <c r="G91" s="208" t="s">
        <v>1337</v>
      </c>
      <c r="H91" s="209">
        <v>1</v>
      </c>
      <c r="I91" s="210"/>
      <c r="J91" s="211">
        <f>ROUND(I91*H91,2)</f>
        <v>0</v>
      </c>
      <c r="K91" s="207" t="s">
        <v>142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1338</v>
      </c>
      <c r="AT91" s="216" t="s">
        <v>138</v>
      </c>
      <c r="AU91" s="216" t="s">
        <v>81</v>
      </c>
      <c r="AY91" s="18" t="s">
        <v>135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1338</v>
      </c>
      <c r="BM91" s="216" t="s">
        <v>1346</v>
      </c>
    </row>
    <row r="92" s="2" customFormat="1">
      <c r="A92" s="39"/>
      <c r="B92" s="40"/>
      <c r="C92" s="41"/>
      <c r="D92" s="218" t="s">
        <v>145</v>
      </c>
      <c r="E92" s="41"/>
      <c r="F92" s="219" t="s">
        <v>1347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145</v>
      </c>
      <c r="AU92" s="18" t="s">
        <v>81</v>
      </c>
    </row>
    <row r="93" s="2" customFormat="1">
      <c r="A93" s="39"/>
      <c r="B93" s="40"/>
      <c r="C93" s="41"/>
      <c r="D93" s="225" t="s">
        <v>1341</v>
      </c>
      <c r="E93" s="41"/>
      <c r="F93" s="275" t="s">
        <v>1348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1341</v>
      </c>
      <c r="AU93" s="18" t="s">
        <v>81</v>
      </c>
    </row>
    <row r="94" s="12" customFormat="1" ht="22.8" customHeight="1">
      <c r="A94" s="12"/>
      <c r="B94" s="189"/>
      <c r="C94" s="190"/>
      <c r="D94" s="191" t="s">
        <v>70</v>
      </c>
      <c r="E94" s="203" t="s">
        <v>1349</v>
      </c>
      <c r="F94" s="203" t="s">
        <v>1350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SUM(P95:P100)</f>
        <v>0</v>
      </c>
      <c r="Q94" s="197"/>
      <c r="R94" s="198">
        <f>SUM(R95:R100)</f>
        <v>0</v>
      </c>
      <c r="S94" s="197"/>
      <c r="T94" s="199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169</v>
      </c>
      <c r="AT94" s="201" t="s">
        <v>70</v>
      </c>
      <c r="AU94" s="201" t="s">
        <v>79</v>
      </c>
      <c r="AY94" s="200" t="s">
        <v>135</v>
      </c>
      <c r="BK94" s="202">
        <f>SUM(BK95:BK100)</f>
        <v>0</v>
      </c>
    </row>
    <row r="95" s="2" customFormat="1" ht="16.5" customHeight="1">
      <c r="A95" s="39"/>
      <c r="B95" s="40"/>
      <c r="C95" s="205" t="s">
        <v>136</v>
      </c>
      <c r="D95" s="205" t="s">
        <v>138</v>
      </c>
      <c r="E95" s="206" t="s">
        <v>1351</v>
      </c>
      <c r="F95" s="207" t="s">
        <v>1350</v>
      </c>
      <c r="G95" s="208" t="s">
        <v>1337</v>
      </c>
      <c r="H95" s="209">
        <v>1</v>
      </c>
      <c r="I95" s="210"/>
      <c r="J95" s="211">
        <f>ROUND(I95*H95,2)</f>
        <v>0</v>
      </c>
      <c r="K95" s="207" t="s">
        <v>142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1338</v>
      </c>
      <c r="AT95" s="216" t="s">
        <v>138</v>
      </c>
      <c r="AU95" s="216" t="s">
        <v>81</v>
      </c>
      <c r="AY95" s="18" t="s">
        <v>135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1338</v>
      </c>
      <c r="BM95" s="216" t="s">
        <v>1352</v>
      </c>
    </row>
    <row r="96" s="2" customFormat="1">
      <c r="A96" s="39"/>
      <c r="B96" s="40"/>
      <c r="C96" s="41"/>
      <c r="D96" s="218" t="s">
        <v>145</v>
      </c>
      <c r="E96" s="41"/>
      <c r="F96" s="219" t="s">
        <v>1353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145</v>
      </c>
      <c r="AU96" s="18" t="s">
        <v>81</v>
      </c>
    </row>
    <row r="97" s="2" customFormat="1">
      <c r="A97" s="39"/>
      <c r="B97" s="40"/>
      <c r="C97" s="41"/>
      <c r="D97" s="225" t="s">
        <v>1341</v>
      </c>
      <c r="E97" s="41"/>
      <c r="F97" s="275" t="s">
        <v>1354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1341</v>
      </c>
      <c r="AU97" s="18" t="s">
        <v>81</v>
      </c>
    </row>
    <row r="98" s="2" customFormat="1" ht="16.5" customHeight="1">
      <c r="A98" s="39"/>
      <c r="B98" s="40"/>
      <c r="C98" s="205" t="s">
        <v>143</v>
      </c>
      <c r="D98" s="205" t="s">
        <v>138</v>
      </c>
      <c r="E98" s="206" t="s">
        <v>1355</v>
      </c>
      <c r="F98" s="207" t="s">
        <v>1356</v>
      </c>
      <c r="G98" s="208" t="s">
        <v>1337</v>
      </c>
      <c r="H98" s="209">
        <v>1</v>
      </c>
      <c r="I98" s="210"/>
      <c r="J98" s="211">
        <f>ROUND(I98*H98,2)</f>
        <v>0</v>
      </c>
      <c r="K98" s="207" t="s">
        <v>142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1338</v>
      </c>
      <c r="AT98" s="216" t="s">
        <v>138</v>
      </c>
      <c r="AU98" s="216" t="s">
        <v>81</v>
      </c>
      <c r="AY98" s="18" t="s">
        <v>135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1338</v>
      </c>
      <c r="BM98" s="216" t="s">
        <v>1357</v>
      </c>
    </row>
    <row r="99" s="2" customFormat="1">
      <c r="A99" s="39"/>
      <c r="B99" s="40"/>
      <c r="C99" s="41"/>
      <c r="D99" s="218" t="s">
        <v>145</v>
      </c>
      <c r="E99" s="41"/>
      <c r="F99" s="219" t="s">
        <v>1358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145</v>
      </c>
      <c r="AU99" s="18" t="s">
        <v>81</v>
      </c>
    </row>
    <row r="100" s="2" customFormat="1">
      <c r="A100" s="39"/>
      <c r="B100" s="40"/>
      <c r="C100" s="41"/>
      <c r="D100" s="225" t="s">
        <v>1341</v>
      </c>
      <c r="E100" s="41"/>
      <c r="F100" s="275" t="s">
        <v>1359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1341</v>
      </c>
      <c r="AU100" s="18" t="s">
        <v>81</v>
      </c>
    </row>
    <row r="101" s="12" customFormat="1" ht="22.8" customHeight="1">
      <c r="A101" s="12"/>
      <c r="B101" s="189"/>
      <c r="C101" s="190"/>
      <c r="D101" s="191" t="s">
        <v>70</v>
      </c>
      <c r="E101" s="203" t="s">
        <v>1360</v>
      </c>
      <c r="F101" s="203" t="s">
        <v>1361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SUM(P102:P107)</f>
        <v>0</v>
      </c>
      <c r="Q101" s="197"/>
      <c r="R101" s="198">
        <f>SUM(R102:R107)</f>
        <v>0</v>
      </c>
      <c r="S101" s="197"/>
      <c r="T101" s="199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169</v>
      </c>
      <c r="AT101" s="201" t="s">
        <v>70</v>
      </c>
      <c r="AU101" s="201" t="s">
        <v>79</v>
      </c>
      <c r="AY101" s="200" t="s">
        <v>135</v>
      </c>
      <c r="BK101" s="202">
        <f>SUM(BK102:BK107)</f>
        <v>0</v>
      </c>
    </row>
    <row r="102" s="2" customFormat="1" ht="16.5" customHeight="1">
      <c r="A102" s="39"/>
      <c r="B102" s="40"/>
      <c r="C102" s="205" t="s">
        <v>169</v>
      </c>
      <c r="D102" s="205" t="s">
        <v>138</v>
      </c>
      <c r="E102" s="206" t="s">
        <v>1362</v>
      </c>
      <c r="F102" s="207" t="s">
        <v>1363</v>
      </c>
      <c r="G102" s="208" t="s">
        <v>1337</v>
      </c>
      <c r="H102" s="209">
        <v>1</v>
      </c>
      <c r="I102" s="210"/>
      <c r="J102" s="211">
        <f>ROUND(I102*H102,2)</f>
        <v>0</v>
      </c>
      <c r="K102" s="207" t="s">
        <v>142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1338</v>
      </c>
      <c r="AT102" s="216" t="s">
        <v>138</v>
      </c>
      <c r="AU102" s="216" t="s">
        <v>81</v>
      </c>
      <c r="AY102" s="18" t="s">
        <v>135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1338</v>
      </c>
      <c r="BM102" s="216" t="s">
        <v>1364</v>
      </c>
    </row>
    <row r="103" s="2" customFormat="1">
      <c r="A103" s="39"/>
      <c r="B103" s="40"/>
      <c r="C103" s="41"/>
      <c r="D103" s="218" t="s">
        <v>145</v>
      </c>
      <c r="E103" s="41"/>
      <c r="F103" s="219" t="s">
        <v>1365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145</v>
      </c>
      <c r="AU103" s="18" t="s">
        <v>81</v>
      </c>
    </row>
    <row r="104" s="2" customFormat="1">
      <c r="A104" s="39"/>
      <c r="B104" s="40"/>
      <c r="C104" s="41"/>
      <c r="D104" s="225" t="s">
        <v>1341</v>
      </c>
      <c r="E104" s="41"/>
      <c r="F104" s="275" t="s">
        <v>1366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1341</v>
      </c>
      <c r="AU104" s="18" t="s">
        <v>81</v>
      </c>
    </row>
    <row r="105" s="2" customFormat="1" ht="16.5" customHeight="1">
      <c r="A105" s="39"/>
      <c r="B105" s="40"/>
      <c r="C105" s="205" t="s">
        <v>177</v>
      </c>
      <c r="D105" s="205" t="s">
        <v>138</v>
      </c>
      <c r="E105" s="206" t="s">
        <v>1367</v>
      </c>
      <c r="F105" s="207" t="s">
        <v>1368</v>
      </c>
      <c r="G105" s="208" t="s">
        <v>1337</v>
      </c>
      <c r="H105" s="209">
        <v>1</v>
      </c>
      <c r="I105" s="210"/>
      <c r="J105" s="211">
        <f>ROUND(I105*H105,2)</f>
        <v>0</v>
      </c>
      <c r="K105" s="207" t="s">
        <v>142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1338</v>
      </c>
      <c r="AT105" s="216" t="s">
        <v>138</v>
      </c>
      <c r="AU105" s="216" t="s">
        <v>81</v>
      </c>
      <c r="AY105" s="18" t="s">
        <v>135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1338</v>
      </c>
      <c r="BM105" s="216" t="s">
        <v>1369</v>
      </c>
    </row>
    <row r="106" s="2" customFormat="1">
      <c r="A106" s="39"/>
      <c r="B106" s="40"/>
      <c r="C106" s="41"/>
      <c r="D106" s="218" t="s">
        <v>145</v>
      </c>
      <c r="E106" s="41"/>
      <c r="F106" s="219" t="s">
        <v>1370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145</v>
      </c>
      <c r="AU106" s="18" t="s">
        <v>81</v>
      </c>
    </row>
    <row r="107" s="2" customFormat="1">
      <c r="A107" s="39"/>
      <c r="B107" s="40"/>
      <c r="C107" s="41"/>
      <c r="D107" s="225" t="s">
        <v>1341</v>
      </c>
      <c r="E107" s="41"/>
      <c r="F107" s="275" t="s">
        <v>1371</v>
      </c>
      <c r="G107" s="41"/>
      <c r="H107" s="41"/>
      <c r="I107" s="220"/>
      <c r="J107" s="41"/>
      <c r="K107" s="41"/>
      <c r="L107" s="45"/>
      <c r="M107" s="276"/>
      <c r="N107" s="277"/>
      <c r="O107" s="271"/>
      <c r="P107" s="271"/>
      <c r="Q107" s="271"/>
      <c r="R107" s="271"/>
      <c r="S107" s="271"/>
      <c r="T107" s="278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1341</v>
      </c>
      <c r="AU107" s="18" t="s">
        <v>81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a9whwTPibL7mFAm+awvrEeZdukS8nVlW8NtoLmbp3JhQg4c+bECzPikEEww7IZM2ZdhSUQm9wA3uUjaYgRbpmw==" hashValue="lBFjsxeLH8Z97DQ8tx+3RXtoNo3I/ON9dZPas4x5JgNdNAxLCAu1nCbgwEwUlCEES662zAHgBtd5AOON5vYkfQ==" algorithmName="SHA-512" password="CC35"/>
  <autoFilter ref="C83:K10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1/013254000"/>
    <hyperlink ref="F92" r:id="rId2" display="https://podminky.urs.cz/item/CS_URS_2022_01/020001000"/>
    <hyperlink ref="F96" r:id="rId3" display="https://podminky.urs.cz/item/CS_URS_2022_01/030001000"/>
    <hyperlink ref="F99" r:id="rId4" display="https://podminky.urs.cz/item/CS_URS_2022_01/039002000"/>
    <hyperlink ref="F103" r:id="rId5" display="https://podminky.urs.cz/item/CS_URS_2022_01/043103000"/>
    <hyperlink ref="F106" r:id="rId6" display="https://podminky.urs.cz/item/CS_URS_2022_01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1372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1373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1374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1375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1376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1377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1378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1379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1380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1381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1382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78</v>
      </c>
      <c r="F18" s="290" t="s">
        <v>1383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1384</v>
      </c>
      <c r="F19" s="290" t="s">
        <v>1385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1386</v>
      </c>
      <c r="F20" s="290" t="s">
        <v>1387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1388</v>
      </c>
      <c r="F21" s="290" t="s">
        <v>1389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1390</v>
      </c>
      <c r="F22" s="290" t="s">
        <v>1391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1392</v>
      </c>
      <c r="F23" s="290" t="s">
        <v>1393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1394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1395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1396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1397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1398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1399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1400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1401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1402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121</v>
      </c>
      <c r="F36" s="290"/>
      <c r="G36" s="290" t="s">
        <v>1403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1404</v>
      </c>
      <c r="F37" s="290"/>
      <c r="G37" s="290" t="s">
        <v>1405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52</v>
      </c>
      <c r="F38" s="290"/>
      <c r="G38" s="290" t="s">
        <v>1406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53</v>
      </c>
      <c r="F39" s="290"/>
      <c r="G39" s="290" t="s">
        <v>1407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122</v>
      </c>
      <c r="F40" s="290"/>
      <c r="G40" s="290" t="s">
        <v>1408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123</v>
      </c>
      <c r="F41" s="290"/>
      <c r="G41" s="290" t="s">
        <v>1409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1410</v>
      </c>
      <c r="F42" s="290"/>
      <c r="G42" s="290" t="s">
        <v>1411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1412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1413</v>
      </c>
      <c r="F44" s="290"/>
      <c r="G44" s="290" t="s">
        <v>1414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125</v>
      </c>
      <c r="F45" s="290"/>
      <c r="G45" s="290" t="s">
        <v>1415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1416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1417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1418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1419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1420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1421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1422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1423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1424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1425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1426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1427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1428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1429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1430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1431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1432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1433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1434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1435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1436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1437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1438</v>
      </c>
      <c r="D76" s="308"/>
      <c r="E76" s="308"/>
      <c r="F76" s="308" t="s">
        <v>1439</v>
      </c>
      <c r="G76" s="309"/>
      <c r="H76" s="308" t="s">
        <v>53</v>
      </c>
      <c r="I76" s="308" t="s">
        <v>56</v>
      </c>
      <c r="J76" s="308" t="s">
        <v>1440</v>
      </c>
      <c r="K76" s="307"/>
    </row>
    <row r="77" s="1" customFormat="1" ht="17.25" customHeight="1">
      <c r="B77" s="305"/>
      <c r="C77" s="310" t="s">
        <v>1441</v>
      </c>
      <c r="D77" s="310"/>
      <c r="E77" s="310"/>
      <c r="F77" s="311" t="s">
        <v>1442</v>
      </c>
      <c r="G77" s="312"/>
      <c r="H77" s="310"/>
      <c r="I77" s="310"/>
      <c r="J77" s="310" t="s">
        <v>1443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52</v>
      </c>
      <c r="D79" s="315"/>
      <c r="E79" s="315"/>
      <c r="F79" s="316" t="s">
        <v>1444</v>
      </c>
      <c r="G79" s="317"/>
      <c r="H79" s="293" t="s">
        <v>1445</v>
      </c>
      <c r="I79" s="293" t="s">
        <v>1446</v>
      </c>
      <c r="J79" s="293">
        <v>20</v>
      </c>
      <c r="K79" s="307"/>
    </row>
    <row r="80" s="1" customFormat="1" ht="15" customHeight="1">
      <c r="B80" s="305"/>
      <c r="C80" s="293" t="s">
        <v>1447</v>
      </c>
      <c r="D80" s="293"/>
      <c r="E80" s="293"/>
      <c r="F80" s="316" t="s">
        <v>1444</v>
      </c>
      <c r="G80" s="317"/>
      <c r="H80" s="293" t="s">
        <v>1448</v>
      </c>
      <c r="I80" s="293" t="s">
        <v>1446</v>
      </c>
      <c r="J80" s="293">
        <v>120</v>
      </c>
      <c r="K80" s="307"/>
    </row>
    <row r="81" s="1" customFormat="1" ht="15" customHeight="1">
      <c r="B81" s="318"/>
      <c r="C81" s="293" t="s">
        <v>1449</v>
      </c>
      <c r="D81" s="293"/>
      <c r="E81" s="293"/>
      <c r="F81" s="316" t="s">
        <v>1450</v>
      </c>
      <c r="G81" s="317"/>
      <c r="H81" s="293" t="s">
        <v>1451</v>
      </c>
      <c r="I81" s="293" t="s">
        <v>1446</v>
      </c>
      <c r="J81" s="293">
        <v>50</v>
      </c>
      <c r="K81" s="307"/>
    </row>
    <row r="82" s="1" customFormat="1" ht="15" customHeight="1">
      <c r="B82" s="318"/>
      <c r="C82" s="293" t="s">
        <v>1452</v>
      </c>
      <c r="D82" s="293"/>
      <c r="E82" s="293"/>
      <c r="F82" s="316" t="s">
        <v>1444</v>
      </c>
      <c r="G82" s="317"/>
      <c r="H82" s="293" t="s">
        <v>1453</v>
      </c>
      <c r="I82" s="293" t="s">
        <v>1454</v>
      </c>
      <c r="J82" s="293"/>
      <c r="K82" s="307"/>
    </row>
    <row r="83" s="1" customFormat="1" ht="15" customHeight="1">
      <c r="B83" s="318"/>
      <c r="C83" s="319" t="s">
        <v>1455</v>
      </c>
      <c r="D83" s="319"/>
      <c r="E83" s="319"/>
      <c r="F83" s="320" t="s">
        <v>1450</v>
      </c>
      <c r="G83" s="319"/>
      <c r="H83" s="319" t="s">
        <v>1456</v>
      </c>
      <c r="I83" s="319" t="s">
        <v>1446</v>
      </c>
      <c r="J83" s="319">
        <v>15</v>
      </c>
      <c r="K83" s="307"/>
    </row>
    <row r="84" s="1" customFormat="1" ht="15" customHeight="1">
      <c r="B84" s="318"/>
      <c r="C84" s="319" t="s">
        <v>1457</v>
      </c>
      <c r="D84" s="319"/>
      <c r="E84" s="319"/>
      <c r="F84" s="320" t="s">
        <v>1450</v>
      </c>
      <c r="G84" s="319"/>
      <c r="H84" s="319" t="s">
        <v>1458</v>
      </c>
      <c r="I84" s="319" t="s">
        <v>1446</v>
      </c>
      <c r="J84" s="319">
        <v>15</v>
      </c>
      <c r="K84" s="307"/>
    </row>
    <row r="85" s="1" customFormat="1" ht="15" customHeight="1">
      <c r="B85" s="318"/>
      <c r="C85" s="319" t="s">
        <v>1459</v>
      </c>
      <c r="D85" s="319"/>
      <c r="E85" s="319"/>
      <c r="F85" s="320" t="s">
        <v>1450</v>
      </c>
      <c r="G85" s="319"/>
      <c r="H85" s="319" t="s">
        <v>1460</v>
      </c>
      <c r="I85" s="319" t="s">
        <v>1446</v>
      </c>
      <c r="J85" s="319">
        <v>20</v>
      </c>
      <c r="K85" s="307"/>
    </row>
    <row r="86" s="1" customFormat="1" ht="15" customHeight="1">
      <c r="B86" s="318"/>
      <c r="C86" s="319" t="s">
        <v>1461</v>
      </c>
      <c r="D86" s="319"/>
      <c r="E86" s="319"/>
      <c r="F86" s="320" t="s">
        <v>1450</v>
      </c>
      <c r="G86" s="319"/>
      <c r="H86" s="319" t="s">
        <v>1462</v>
      </c>
      <c r="I86" s="319" t="s">
        <v>1446</v>
      </c>
      <c r="J86" s="319">
        <v>20</v>
      </c>
      <c r="K86" s="307"/>
    </row>
    <row r="87" s="1" customFormat="1" ht="15" customHeight="1">
      <c r="B87" s="318"/>
      <c r="C87" s="293" t="s">
        <v>1463</v>
      </c>
      <c r="D87" s="293"/>
      <c r="E87" s="293"/>
      <c r="F87" s="316" t="s">
        <v>1450</v>
      </c>
      <c r="G87" s="317"/>
      <c r="H87" s="293" t="s">
        <v>1464</v>
      </c>
      <c r="I87" s="293" t="s">
        <v>1446</v>
      </c>
      <c r="J87" s="293">
        <v>50</v>
      </c>
      <c r="K87" s="307"/>
    </row>
    <row r="88" s="1" customFormat="1" ht="15" customHeight="1">
      <c r="B88" s="318"/>
      <c r="C88" s="293" t="s">
        <v>1465</v>
      </c>
      <c r="D88" s="293"/>
      <c r="E88" s="293"/>
      <c r="F88" s="316" t="s">
        <v>1450</v>
      </c>
      <c r="G88" s="317"/>
      <c r="H88" s="293" t="s">
        <v>1466</v>
      </c>
      <c r="I88" s="293" t="s">
        <v>1446</v>
      </c>
      <c r="J88" s="293">
        <v>20</v>
      </c>
      <c r="K88" s="307"/>
    </row>
    <row r="89" s="1" customFormat="1" ht="15" customHeight="1">
      <c r="B89" s="318"/>
      <c r="C89" s="293" t="s">
        <v>1467</v>
      </c>
      <c r="D89" s="293"/>
      <c r="E89" s="293"/>
      <c r="F89" s="316" t="s">
        <v>1450</v>
      </c>
      <c r="G89" s="317"/>
      <c r="H89" s="293" t="s">
        <v>1468</v>
      </c>
      <c r="I89" s="293" t="s">
        <v>1446</v>
      </c>
      <c r="J89" s="293">
        <v>20</v>
      </c>
      <c r="K89" s="307"/>
    </row>
    <row r="90" s="1" customFormat="1" ht="15" customHeight="1">
      <c r="B90" s="318"/>
      <c r="C90" s="293" t="s">
        <v>1469</v>
      </c>
      <c r="D90" s="293"/>
      <c r="E90" s="293"/>
      <c r="F90" s="316" t="s">
        <v>1450</v>
      </c>
      <c r="G90" s="317"/>
      <c r="H90" s="293" t="s">
        <v>1470</v>
      </c>
      <c r="I90" s="293" t="s">
        <v>1446</v>
      </c>
      <c r="J90" s="293">
        <v>50</v>
      </c>
      <c r="K90" s="307"/>
    </row>
    <row r="91" s="1" customFormat="1" ht="15" customHeight="1">
      <c r="B91" s="318"/>
      <c r="C91" s="293" t="s">
        <v>1471</v>
      </c>
      <c r="D91" s="293"/>
      <c r="E91" s="293"/>
      <c r="F91" s="316" t="s">
        <v>1450</v>
      </c>
      <c r="G91" s="317"/>
      <c r="H91" s="293" t="s">
        <v>1471</v>
      </c>
      <c r="I91" s="293" t="s">
        <v>1446</v>
      </c>
      <c r="J91" s="293">
        <v>50</v>
      </c>
      <c r="K91" s="307"/>
    </row>
    <row r="92" s="1" customFormat="1" ht="15" customHeight="1">
      <c r="B92" s="318"/>
      <c r="C92" s="293" t="s">
        <v>1472</v>
      </c>
      <c r="D92" s="293"/>
      <c r="E92" s="293"/>
      <c r="F92" s="316" t="s">
        <v>1450</v>
      </c>
      <c r="G92" s="317"/>
      <c r="H92" s="293" t="s">
        <v>1473</v>
      </c>
      <c r="I92" s="293" t="s">
        <v>1446</v>
      </c>
      <c r="J92" s="293">
        <v>255</v>
      </c>
      <c r="K92" s="307"/>
    </row>
    <row r="93" s="1" customFormat="1" ht="15" customHeight="1">
      <c r="B93" s="318"/>
      <c r="C93" s="293" t="s">
        <v>1474</v>
      </c>
      <c r="D93" s="293"/>
      <c r="E93" s="293"/>
      <c r="F93" s="316" t="s">
        <v>1444</v>
      </c>
      <c r="G93" s="317"/>
      <c r="H93" s="293" t="s">
        <v>1475</v>
      </c>
      <c r="I93" s="293" t="s">
        <v>1476</v>
      </c>
      <c r="J93" s="293"/>
      <c r="K93" s="307"/>
    </row>
    <row r="94" s="1" customFormat="1" ht="15" customHeight="1">
      <c r="B94" s="318"/>
      <c r="C94" s="293" t="s">
        <v>1477</v>
      </c>
      <c r="D94" s="293"/>
      <c r="E94" s="293"/>
      <c r="F94" s="316" t="s">
        <v>1444</v>
      </c>
      <c r="G94" s="317"/>
      <c r="H94" s="293" t="s">
        <v>1478</v>
      </c>
      <c r="I94" s="293" t="s">
        <v>1479</v>
      </c>
      <c r="J94" s="293"/>
      <c r="K94" s="307"/>
    </row>
    <row r="95" s="1" customFormat="1" ht="15" customHeight="1">
      <c r="B95" s="318"/>
      <c r="C95" s="293" t="s">
        <v>1480</v>
      </c>
      <c r="D95" s="293"/>
      <c r="E95" s="293"/>
      <c r="F95" s="316" t="s">
        <v>1444</v>
      </c>
      <c r="G95" s="317"/>
      <c r="H95" s="293" t="s">
        <v>1480</v>
      </c>
      <c r="I95" s="293" t="s">
        <v>1479</v>
      </c>
      <c r="J95" s="293"/>
      <c r="K95" s="307"/>
    </row>
    <row r="96" s="1" customFormat="1" ht="15" customHeight="1">
      <c r="B96" s="318"/>
      <c r="C96" s="293" t="s">
        <v>37</v>
      </c>
      <c r="D96" s="293"/>
      <c r="E96" s="293"/>
      <c r="F96" s="316" t="s">
        <v>1444</v>
      </c>
      <c r="G96" s="317"/>
      <c r="H96" s="293" t="s">
        <v>1481</v>
      </c>
      <c r="I96" s="293" t="s">
        <v>1479</v>
      </c>
      <c r="J96" s="293"/>
      <c r="K96" s="307"/>
    </row>
    <row r="97" s="1" customFormat="1" ht="15" customHeight="1">
      <c r="B97" s="318"/>
      <c r="C97" s="293" t="s">
        <v>47</v>
      </c>
      <c r="D97" s="293"/>
      <c r="E97" s="293"/>
      <c r="F97" s="316" t="s">
        <v>1444</v>
      </c>
      <c r="G97" s="317"/>
      <c r="H97" s="293" t="s">
        <v>1482</v>
      </c>
      <c r="I97" s="293" t="s">
        <v>1479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1483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1438</v>
      </c>
      <c r="D103" s="308"/>
      <c r="E103" s="308"/>
      <c r="F103" s="308" t="s">
        <v>1439</v>
      </c>
      <c r="G103" s="309"/>
      <c r="H103" s="308" t="s">
        <v>53</v>
      </c>
      <c r="I103" s="308" t="s">
        <v>56</v>
      </c>
      <c r="J103" s="308" t="s">
        <v>1440</v>
      </c>
      <c r="K103" s="307"/>
    </row>
    <row r="104" s="1" customFormat="1" ht="17.25" customHeight="1">
      <c r="B104" s="305"/>
      <c r="C104" s="310" t="s">
        <v>1441</v>
      </c>
      <c r="D104" s="310"/>
      <c r="E104" s="310"/>
      <c r="F104" s="311" t="s">
        <v>1442</v>
      </c>
      <c r="G104" s="312"/>
      <c r="H104" s="310"/>
      <c r="I104" s="310"/>
      <c r="J104" s="310" t="s">
        <v>1443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52</v>
      </c>
      <c r="D106" s="315"/>
      <c r="E106" s="315"/>
      <c r="F106" s="316" t="s">
        <v>1444</v>
      </c>
      <c r="G106" s="293"/>
      <c r="H106" s="293" t="s">
        <v>1484</v>
      </c>
      <c r="I106" s="293" t="s">
        <v>1446</v>
      </c>
      <c r="J106" s="293">
        <v>20</v>
      </c>
      <c r="K106" s="307"/>
    </row>
    <row r="107" s="1" customFormat="1" ht="15" customHeight="1">
      <c r="B107" s="305"/>
      <c r="C107" s="293" t="s">
        <v>1447</v>
      </c>
      <c r="D107" s="293"/>
      <c r="E107" s="293"/>
      <c r="F107" s="316" t="s">
        <v>1444</v>
      </c>
      <c r="G107" s="293"/>
      <c r="H107" s="293" t="s">
        <v>1484</v>
      </c>
      <c r="I107" s="293" t="s">
        <v>1446</v>
      </c>
      <c r="J107" s="293">
        <v>120</v>
      </c>
      <c r="K107" s="307"/>
    </row>
    <row r="108" s="1" customFormat="1" ht="15" customHeight="1">
      <c r="B108" s="318"/>
      <c r="C108" s="293" t="s">
        <v>1449</v>
      </c>
      <c r="D108" s="293"/>
      <c r="E108" s="293"/>
      <c r="F108" s="316" t="s">
        <v>1450</v>
      </c>
      <c r="G108" s="293"/>
      <c r="H108" s="293" t="s">
        <v>1484</v>
      </c>
      <c r="I108" s="293" t="s">
        <v>1446</v>
      </c>
      <c r="J108" s="293">
        <v>50</v>
      </c>
      <c r="K108" s="307"/>
    </row>
    <row r="109" s="1" customFormat="1" ht="15" customHeight="1">
      <c r="B109" s="318"/>
      <c r="C109" s="293" t="s">
        <v>1452</v>
      </c>
      <c r="D109" s="293"/>
      <c r="E109" s="293"/>
      <c r="F109" s="316" t="s">
        <v>1444</v>
      </c>
      <c r="G109" s="293"/>
      <c r="H109" s="293" t="s">
        <v>1484</v>
      </c>
      <c r="I109" s="293" t="s">
        <v>1454</v>
      </c>
      <c r="J109" s="293"/>
      <c r="K109" s="307"/>
    </row>
    <row r="110" s="1" customFormat="1" ht="15" customHeight="1">
      <c r="B110" s="318"/>
      <c r="C110" s="293" t="s">
        <v>1463</v>
      </c>
      <c r="D110" s="293"/>
      <c r="E110" s="293"/>
      <c r="F110" s="316" t="s">
        <v>1450</v>
      </c>
      <c r="G110" s="293"/>
      <c r="H110" s="293" t="s">
        <v>1484</v>
      </c>
      <c r="I110" s="293" t="s">
        <v>1446</v>
      </c>
      <c r="J110" s="293">
        <v>50</v>
      </c>
      <c r="K110" s="307"/>
    </row>
    <row r="111" s="1" customFormat="1" ht="15" customHeight="1">
      <c r="B111" s="318"/>
      <c r="C111" s="293" t="s">
        <v>1471</v>
      </c>
      <c r="D111" s="293"/>
      <c r="E111" s="293"/>
      <c r="F111" s="316" t="s">
        <v>1450</v>
      </c>
      <c r="G111" s="293"/>
      <c r="H111" s="293" t="s">
        <v>1484</v>
      </c>
      <c r="I111" s="293" t="s">
        <v>1446</v>
      </c>
      <c r="J111" s="293">
        <v>50</v>
      </c>
      <c r="K111" s="307"/>
    </row>
    <row r="112" s="1" customFormat="1" ht="15" customHeight="1">
      <c r="B112" s="318"/>
      <c r="C112" s="293" t="s">
        <v>1469</v>
      </c>
      <c r="D112" s="293"/>
      <c r="E112" s="293"/>
      <c r="F112" s="316" t="s">
        <v>1450</v>
      </c>
      <c r="G112" s="293"/>
      <c r="H112" s="293" t="s">
        <v>1484</v>
      </c>
      <c r="I112" s="293" t="s">
        <v>1446</v>
      </c>
      <c r="J112" s="293">
        <v>50</v>
      </c>
      <c r="K112" s="307"/>
    </row>
    <row r="113" s="1" customFormat="1" ht="15" customHeight="1">
      <c r="B113" s="318"/>
      <c r="C113" s="293" t="s">
        <v>52</v>
      </c>
      <c r="D113" s="293"/>
      <c r="E113" s="293"/>
      <c r="F113" s="316" t="s">
        <v>1444</v>
      </c>
      <c r="G113" s="293"/>
      <c r="H113" s="293" t="s">
        <v>1485</v>
      </c>
      <c r="I113" s="293" t="s">
        <v>1446</v>
      </c>
      <c r="J113" s="293">
        <v>20</v>
      </c>
      <c r="K113" s="307"/>
    </row>
    <row r="114" s="1" customFormat="1" ht="15" customHeight="1">
      <c r="B114" s="318"/>
      <c r="C114" s="293" t="s">
        <v>1486</v>
      </c>
      <c r="D114" s="293"/>
      <c r="E114" s="293"/>
      <c r="F114" s="316" t="s">
        <v>1444</v>
      </c>
      <c r="G114" s="293"/>
      <c r="H114" s="293" t="s">
        <v>1487</v>
      </c>
      <c r="I114" s="293" t="s">
        <v>1446</v>
      </c>
      <c r="J114" s="293">
        <v>120</v>
      </c>
      <c r="K114" s="307"/>
    </row>
    <row r="115" s="1" customFormat="1" ht="15" customHeight="1">
      <c r="B115" s="318"/>
      <c r="C115" s="293" t="s">
        <v>37</v>
      </c>
      <c r="D115" s="293"/>
      <c r="E115" s="293"/>
      <c r="F115" s="316" t="s">
        <v>1444</v>
      </c>
      <c r="G115" s="293"/>
      <c r="H115" s="293" t="s">
        <v>1488</v>
      </c>
      <c r="I115" s="293" t="s">
        <v>1479</v>
      </c>
      <c r="J115" s="293"/>
      <c r="K115" s="307"/>
    </row>
    <row r="116" s="1" customFormat="1" ht="15" customHeight="1">
      <c r="B116" s="318"/>
      <c r="C116" s="293" t="s">
        <v>47</v>
      </c>
      <c r="D116" s="293"/>
      <c r="E116" s="293"/>
      <c r="F116" s="316" t="s">
        <v>1444</v>
      </c>
      <c r="G116" s="293"/>
      <c r="H116" s="293" t="s">
        <v>1489</v>
      </c>
      <c r="I116" s="293" t="s">
        <v>1479</v>
      </c>
      <c r="J116" s="293"/>
      <c r="K116" s="307"/>
    </row>
    <row r="117" s="1" customFormat="1" ht="15" customHeight="1">
      <c r="B117" s="318"/>
      <c r="C117" s="293" t="s">
        <v>56</v>
      </c>
      <c r="D117" s="293"/>
      <c r="E117" s="293"/>
      <c r="F117" s="316" t="s">
        <v>1444</v>
      </c>
      <c r="G117" s="293"/>
      <c r="H117" s="293" t="s">
        <v>1490</v>
      </c>
      <c r="I117" s="293" t="s">
        <v>1491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1492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1438</v>
      </c>
      <c r="D123" s="308"/>
      <c r="E123" s="308"/>
      <c r="F123" s="308" t="s">
        <v>1439</v>
      </c>
      <c r="G123" s="309"/>
      <c r="H123" s="308" t="s">
        <v>53</v>
      </c>
      <c r="I123" s="308" t="s">
        <v>56</v>
      </c>
      <c r="J123" s="308" t="s">
        <v>1440</v>
      </c>
      <c r="K123" s="337"/>
    </row>
    <row r="124" s="1" customFormat="1" ht="17.25" customHeight="1">
      <c r="B124" s="336"/>
      <c r="C124" s="310" t="s">
        <v>1441</v>
      </c>
      <c r="D124" s="310"/>
      <c r="E124" s="310"/>
      <c r="F124" s="311" t="s">
        <v>1442</v>
      </c>
      <c r="G124" s="312"/>
      <c r="H124" s="310"/>
      <c r="I124" s="310"/>
      <c r="J124" s="310" t="s">
        <v>1443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1447</v>
      </c>
      <c r="D126" s="315"/>
      <c r="E126" s="315"/>
      <c r="F126" s="316" t="s">
        <v>1444</v>
      </c>
      <c r="G126" s="293"/>
      <c r="H126" s="293" t="s">
        <v>1484</v>
      </c>
      <c r="I126" s="293" t="s">
        <v>1446</v>
      </c>
      <c r="J126" s="293">
        <v>120</v>
      </c>
      <c r="K126" s="341"/>
    </row>
    <row r="127" s="1" customFormat="1" ht="15" customHeight="1">
      <c r="B127" s="338"/>
      <c r="C127" s="293" t="s">
        <v>1493</v>
      </c>
      <c r="D127" s="293"/>
      <c r="E127" s="293"/>
      <c r="F127" s="316" t="s">
        <v>1444</v>
      </c>
      <c r="G127" s="293"/>
      <c r="H127" s="293" t="s">
        <v>1494</v>
      </c>
      <c r="I127" s="293" t="s">
        <v>1446</v>
      </c>
      <c r="J127" s="293" t="s">
        <v>1495</v>
      </c>
      <c r="K127" s="341"/>
    </row>
    <row r="128" s="1" customFormat="1" ht="15" customHeight="1">
      <c r="B128" s="338"/>
      <c r="C128" s="293" t="s">
        <v>1392</v>
      </c>
      <c r="D128" s="293"/>
      <c r="E128" s="293"/>
      <c r="F128" s="316" t="s">
        <v>1444</v>
      </c>
      <c r="G128" s="293"/>
      <c r="H128" s="293" t="s">
        <v>1496</v>
      </c>
      <c r="I128" s="293" t="s">
        <v>1446</v>
      </c>
      <c r="J128" s="293" t="s">
        <v>1495</v>
      </c>
      <c r="K128" s="341"/>
    </row>
    <row r="129" s="1" customFormat="1" ht="15" customHeight="1">
      <c r="B129" s="338"/>
      <c r="C129" s="293" t="s">
        <v>1455</v>
      </c>
      <c r="D129" s="293"/>
      <c r="E129" s="293"/>
      <c r="F129" s="316" t="s">
        <v>1450</v>
      </c>
      <c r="G129" s="293"/>
      <c r="H129" s="293" t="s">
        <v>1456</v>
      </c>
      <c r="I129" s="293" t="s">
        <v>1446</v>
      </c>
      <c r="J129" s="293">
        <v>15</v>
      </c>
      <c r="K129" s="341"/>
    </row>
    <row r="130" s="1" customFormat="1" ht="15" customHeight="1">
      <c r="B130" s="338"/>
      <c r="C130" s="319" t="s">
        <v>1457</v>
      </c>
      <c r="D130" s="319"/>
      <c r="E130" s="319"/>
      <c r="F130" s="320" t="s">
        <v>1450</v>
      </c>
      <c r="G130" s="319"/>
      <c r="H130" s="319" t="s">
        <v>1458</v>
      </c>
      <c r="I130" s="319" t="s">
        <v>1446</v>
      </c>
      <c r="J130" s="319">
        <v>15</v>
      </c>
      <c r="K130" s="341"/>
    </row>
    <row r="131" s="1" customFormat="1" ht="15" customHeight="1">
      <c r="B131" s="338"/>
      <c r="C131" s="319" t="s">
        <v>1459</v>
      </c>
      <c r="D131" s="319"/>
      <c r="E131" s="319"/>
      <c r="F131" s="320" t="s">
        <v>1450</v>
      </c>
      <c r="G131" s="319"/>
      <c r="H131" s="319" t="s">
        <v>1460</v>
      </c>
      <c r="I131" s="319" t="s">
        <v>1446</v>
      </c>
      <c r="J131" s="319">
        <v>20</v>
      </c>
      <c r="K131" s="341"/>
    </row>
    <row r="132" s="1" customFormat="1" ht="15" customHeight="1">
      <c r="B132" s="338"/>
      <c r="C132" s="319" t="s">
        <v>1461</v>
      </c>
      <c r="D132" s="319"/>
      <c r="E132" s="319"/>
      <c r="F132" s="320" t="s">
        <v>1450</v>
      </c>
      <c r="G132" s="319"/>
      <c r="H132" s="319" t="s">
        <v>1462</v>
      </c>
      <c r="I132" s="319" t="s">
        <v>1446</v>
      </c>
      <c r="J132" s="319">
        <v>20</v>
      </c>
      <c r="K132" s="341"/>
    </row>
    <row r="133" s="1" customFormat="1" ht="15" customHeight="1">
      <c r="B133" s="338"/>
      <c r="C133" s="293" t="s">
        <v>1449</v>
      </c>
      <c r="D133" s="293"/>
      <c r="E133" s="293"/>
      <c r="F133" s="316" t="s">
        <v>1450</v>
      </c>
      <c r="G133" s="293"/>
      <c r="H133" s="293" t="s">
        <v>1484</v>
      </c>
      <c r="I133" s="293" t="s">
        <v>1446</v>
      </c>
      <c r="J133" s="293">
        <v>50</v>
      </c>
      <c r="K133" s="341"/>
    </row>
    <row r="134" s="1" customFormat="1" ht="15" customHeight="1">
      <c r="B134" s="338"/>
      <c r="C134" s="293" t="s">
        <v>1463</v>
      </c>
      <c r="D134" s="293"/>
      <c r="E134" s="293"/>
      <c r="F134" s="316" t="s">
        <v>1450</v>
      </c>
      <c r="G134" s="293"/>
      <c r="H134" s="293" t="s">
        <v>1484</v>
      </c>
      <c r="I134" s="293" t="s">
        <v>1446</v>
      </c>
      <c r="J134" s="293">
        <v>50</v>
      </c>
      <c r="K134" s="341"/>
    </row>
    <row r="135" s="1" customFormat="1" ht="15" customHeight="1">
      <c r="B135" s="338"/>
      <c r="C135" s="293" t="s">
        <v>1469</v>
      </c>
      <c r="D135" s="293"/>
      <c r="E135" s="293"/>
      <c r="F135" s="316" t="s">
        <v>1450</v>
      </c>
      <c r="G135" s="293"/>
      <c r="H135" s="293" t="s">
        <v>1484</v>
      </c>
      <c r="I135" s="293" t="s">
        <v>1446</v>
      </c>
      <c r="J135" s="293">
        <v>50</v>
      </c>
      <c r="K135" s="341"/>
    </row>
    <row r="136" s="1" customFormat="1" ht="15" customHeight="1">
      <c r="B136" s="338"/>
      <c r="C136" s="293" t="s">
        <v>1471</v>
      </c>
      <c r="D136" s="293"/>
      <c r="E136" s="293"/>
      <c r="F136" s="316" t="s">
        <v>1450</v>
      </c>
      <c r="G136" s="293"/>
      <c r="H136" s="293" t="s">
        <v>1484</v>
      </c>
      <c r="I136" s="293" t="s">
        <v>1446</v>
      </c>
      <c r="J136" s="293">
        <v>50</v>
      </c>
      <c r="K136" s="341"/>
    </row>
    <row r="137" s="1" customFormat="1" ht="15" customHeight="1">
      <c r="B137" s="338"/>
      <c r="C137" s="293" t="s">
        <v>1472</v>
      </c>
      <c r="D137" s="293"/>
      <c r="E137" s="293"/>
      <c r="F137" s="316" t="s">
        <v>1450</v>
      </c>
      <c r="G137" s="293"/>
      <c r="H137" s="293" t="s">
        <v>1497</v>
      </c>
      <c r="I137" s="293" t="s">
        <v>1446</v>
      </c>
      <c r="J137" s="293">
        <v>255</v>
      </c>
      <c r="K137" s="341"/>
    </row>
    <row r="138" s="1" customFormat="1" ht="15" customHeight="1">
      <c r="B138" s="338"/>
      <c r="C138" s="293" t="s">
        <v>1474</v>
      </c>
      <c r="D138" s="293"/>
      <c r="E138" s="293"/>
      <c r="F138" s="316" t="s">
        <v>1444</v>
      </c>
      <c r="G138" s="293"/>
      <c r="H138" s="293" t="s">
        <v>1498</v>
      </c>
      <c r="I138" s="293" t="s">
        <v>1476</v>
      </c>
      <c r="J138" s="293"/>
      <c r="K138" s="341"/>
    </row>
    <row r="139" s="1" customFormat="1" ht="15" customHeight="1">
      <c r="B139" s="338"/>
      <c r="C139" s="293" t="s">
        <v>1477</v>
      </c>
      <c r="D139" s="293"/>
      <c r="E139" s="293"/>
      <c r="F139" s="316" t="s">
        <v>1444</v>
      </c>
      <c r="G139" s="293"/>
      <c r="H139" s="293" t="s">
        <v>1499</v>
      </c>
      <c r="I139" s="293" t="s">
        <v>1479</v>
      </c>
      <c r="J139" s="293"/>
      <c r="K139" s="341"/>
    </row>
    <row r="140" s="1" customFormat="1" ht="15" customHeight="1">
      <c r="B140" s="338"/>
      <c r="C140" s="293" t="s">
        <v>1480</v>
      </c>
      <c r="D140" s="293"/>
      <c r="E140" s="293"/>
      <c r="F140" s="316" t="s">
        <v>1444</v>
      </c>
      <c r="G140" s="293"/>
      <c r="H140" s="293" t="s">
        <v>1480</v>
      </c>
      <c r="I140" s="293" t="s">
        <v>1479</v>
      </c>
      <c r="J140" s="293"/>
      <c r="K140" s="341"/>
    </row>
    <row r="141" s="1" customFormat="1" ht="15" customHeight="1">
      <c r="B141" s="338"/>
      <c r="C141" s="293" t="s">
        <v>37</v>
      </c>
      <c r="D141" s="293"/>
      <c r="E141" s="293"/>
      <c r="F141" s="316" t="s">
        <v>1444</v>
      </c>
      <c r="G141" s="293"/>
      <c r="H141" s="293" t="s">
        <v>1500</v>
      </c>
      <c r="I141" s="293" t="s">
        <v>1479</v>
      </c>
      <c r="J141" s="293"/>
      <c r="K141" s="341"/>
    </row>
    <row r="142" s="1" customFormat="1" ht="15" customHeight="1">
      <c r="B142" s="338"/>
      <c r="C142" s="293" t="s">
        <v>1501</v>
      </c>
      <c r="D142" s="293"/>
      <c r="E142" s="293"/>
      <c r="F142" s="316" t="s">
        <v>1444</v>
      </c>
      <c r="G142" s="293"/>
      <c r="H142" s="293" t="s">
        <v>1502</v>
      </c>
      <c r="I142" s="293" t="s">
        <v>1479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1503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1438</v>
      </c>
      <c r="D148" s="308"/>
      <c r="E148" s="308"/>
      <c r="F148" s="308" t="s">
        <v>1439</v>
      </c>
      <c r="G148" s="309"/>
      <c r="H148" s="308" t="s">
        <v>53</v>
      </c>
      <c r="I148" s="308" t="s">
        <v>56</v>
      </c>
      <c r="J148" s="308" t="s">
        <v>1440</v>
      </c>
      <c r="K148" s="307"/>
    </row>
    <row r="149" s="1" customFormat="1" ht="17.25" customHeight="1">
      <c r="B149" s="305"/>
      <c r="C149" s="310" t="s">
        <v>1441</v>
      </c>
      <c r="D149" s="310"/>
      <c r="E149" s="310"/>
      <c r="F149" s="311" t="s">
        <v>1442</v>
      </c>
      <c r="G149" s="312"/>
      <c r="H149" s="310"/>
      <c r="I149" s="310"/>
      <c r="J149" s="310" t="s">
        <v>1443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1447</v>
      </c>
      <c r="D151" s="293"/>
      <c r="E151" s="293"/>
      <c r="F151" s="346" t="s">
        <v>1444</v>
      </c>
      <c r="G151" s="293"/>
      <c r="H151" s="345" t="s">
        <v>1484</v>
      </c>
      <c r="I151" s="345" t="s">
        <v>1446</v>
      </c>
      <c r="J151" s="345">
        <v>120</v>
      </c>
      <c r="K151" s="341"/>
    </row>
    <row r="152" s="1" customFormat="1" ht="15" customHeight="1">
      <c r="B152" s="318"/>
      <c r="C152" s="345" t="s">
        <v>1493</v>
      </c>
      <c r="D152" s="293"/>
      <c r="E152" s="293"/>
      <c r="F152" s="346" t="s">
        <v>1444</v>
      </c>
      <c r="G152" s="293"/>
      <c r="H152" s="345" t="s">
        <v>1504</v>
      </c>
      <c r="I152" s="345" t="s">
        <v>1446</v>
      </c>
      <c r="J152" s="345" t="s">
        <v>1495</v>
      </c>
      <c r="K152" s="341"/>
    </row>
    <row r="153" s="1" customFormat="1" ht="15" customHeight="1">
      <c r="B153" s="318"/>
      <c r="C153" s="345" t="s">
        <v>1392</v>
      </c>
      <c r="D153" s="293"/>
      <c r="E153" s="293"/>
      <c r="F153" s="346" t="s">
        <v>1444</v>
      </c>
      <c r="G153" s="293"/>
      <c r="H153" s="345" t="s">
        <v>1505</v>
      </c>
      <c r="I153" s="345" t="s">
        <v>1446</v>
      </c>
      <c r="J153" s="345" t="s">
        <v>1495</v>
      </c>
      <c r="K153" s="341"/>
    </row>
    <row r="154" s="1" customFormat="1" ht="15" customHeight="1">
      <c r="B154" s="318"/>
      <c r="C154" s="345" t="s">
        <v>1449</v>
      </c>
      <c r="D154" s="293"/>
      <c r="E154" s="293"/>
      <c r="F154" s="346" t="s">
        <v>1450</v>
      </c>
      <c r="G154" s="293"/>
      <c r="H154" s="345" t="s">
        <v>1484</v>
      </c>
      <c r="I154" s="345" t="s">
        <v>1446</v>
      </c>
      <c r="J154" s="345">
        <v>50</v>
      </c>
      <c r="K154" s="341"/>
    </row>
    <row r="155" s="1" customFormat="1" ht="15" customHeight="1">
      <c r="B155" s="318"/>
      <c r="C155" s="345" t="s">
        <v>1452</v>
      </c>
      <c r="D155" s="293"/>
      <c r="E155" s="293"/>
      <c r="F155" s="346" t="s">
        <v>1444</v>
      </c>
      <c r="G155" s="293"/>
      <c r="H155" s="345" t="s">
        <v>1484</v>
      </c>
      <c r="I155" s="345" t="s">
        <v>1454</v>
      </c>
      <c r="J155" s="345"/>
      <c r="K155" s="341"/>
    </row>
    <row r="156" s="1" customFormat="1" ht="15" customHeight="1">
      <c r="B156" s="318"/>
      <c r="C156" s="345" t="s">
        <v>1463</v>
      </c>
      <c r="D156" s="293"/>
      <c r="E156" s="293"/>
      <c r="F156" s="346" t="s">
        <v>1450</v>
      </c>
      <c r="G156" s="293"/>
      <c r="H156" s="345" t="s">
        <v>1484</v>
      </c>
      <c r="I156" s="345" t="s">
        <v>1446</v>
      </c>
      <c r="J156" s="345">
        <v>50</v>
      </c>
      <c r="K156" s="341"/>
    </row>
    <row r="157" s="1" customFormat="1" ht="15" customHeight="1">
      <c r="B157" s="318"/>
      <c r="C157" s="345" t="s">
        <v>1471</v>
      </c>
      <c r="D157" s="293"/>
      <c r="E157" s="293"/>
      <c r="F157" s="346" t="s">
        <v>1450</v>
      </c>
      <c r="G157" s="293"/>
      <c r="H157" s="345" t="s">
        <v>1484</v>
      </c>
      <c r="I157" s="345" t="s">
        <v>1446</v>
      </c>
      <c r="J157" s="345">
        <v>50</v>
      </c>
      <c r="K157" s="341"/>
    </row>
    <row r="158" s="1" customFormat="1" ht="15" customHeight="1">
      <c r="B158" s="318"/>
      <c r="C158" s="345" t="s">
        <v>1469</v>
      </c>
      <c r="D158" s="293"/>
      <c r="E158" s="293"/>
      <c r="F158" s="346" t="s">
        <v>1450</v>
      </c>
      <c r="G158" s="293"/>
      <c r="H158" s="345" t="s">
        <v>1484</v>
      </c>
      <c r="I158" s="345" t="s">
        <v>1446</v>
      </c>
      <c r="J158" s="345">
        <v>50</v>
      </c>
      <c r="K158" s="341"/>
    </row>
    <row r="159" s="1" customFormat="1" ht="15" customHeight="1">
      <c r="B159" s="318"/>
      <c r="C159" s="345" t="s">
        <v>98</v>
      </c>
      <c r="D159" s="293"/>
      <c r="E159" s="293"/>
      <c r="F159" s="346" t="s">
        <v>1444</v>
      </c>
      <c r="G159" s="293"/>
      <c r="H159" s="345" t="s">
        <v>1506</v>
      </c>
      <c r="I159" s="345" t="s">
        <v>1446</v>
      </c>
      <c r="J159" s="345" t="s">
        <v>1507</v>
      </c>
      <c r="K159" s="341"/>
    </row>
    <row r="160" s="1" customFormat="1" ht="15" customHeight="1">
      <c r="B160" s="318"/>
      <c r="C160" s="345" t="s">
        <v>1508</v>
      </c>
      <c r="D160" s="293"/>
      <c r="E160" s="293"/>
      <c r="F160" s="346" t="s">
        <v>1444</v>
      </c>
      <c r="G160" s="293"/>
      <c r="H160" s="345" t="s">
        <v>1509</v>
      </c>
      <c r="I160" s="345" t="s">
        <v>1479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1510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1438</v>
      </c>
      <c r="D166" s="308"/>
      <c r="E166" s="308"/>
      <c r="F166" s="308" t="s">
        <v>1439</v>
      </c>
      <c r="G166" s="350"/>
      <c r="H166" s="351" t="s">
        <v>53</v>
      </c>
      <c r="I166" s="351" t="s">
        <v>56</v>
      </c>
      <c r="J166" s="308" t="s">
        <v>1440</v>
      </c>
      <c r="K166" s="285"/>
    </row>
    <row r="167" s="1" customFormat="1" ht="17.25" customHeight="1">
      <c r="B167" s="286"/>
      <c r="C167" s="310" t="s">
        <v>1441</v>
      </c>
      <c r="D167" s="310"/>
      <c r="E167" s="310"/>
      <c r="F167" s="311" t="s">
        <v>1442</v>
      </c>
      <c r="G167" s="352"/>
      <c r="H167" s="353"/>
      <c r="I167" s="353"/>
      <c r="J167" s="310" t="s">
        <v>1443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1447</v>
      </c>
      <c r="D169" s="293"/>
      <c r="E169" s="293"/>
      <c r="F169" s="316" t="s">
        <v>1444</v>
      </c>
      <c r="G169" s="293"/>
      <c r="H169" s="293" t="s">
        <v>1484</v>
      </c>
      <c r="I169" s="293" t="s">
        <v>1446</v>
      </c>
      <c r="J169" s="293">
        <v>120</v>
      </c>
      <c r="K169" s="341"/>
    </row>
    <row r="170" s="1" customFormat="1" ht="15" customHeight="1">
      <c r="B170" s="318"/>
      <c r="C170" s="293" t="s">
        <v>1493</v>
      </c>
      <c r="D170" s="293"/>
      <c r="E170" s="293"/>
      <c r="F170" s="316" t="s">
        <v>1444</v>
      </c>
      <c r="G170" s="293"/>
      <c r="H170" s="293" t="s">
        <v>1494</v>
      </c>
      <c r="I170" s="293" t="s">
        <v>1446</v>
      </c>
      <c r="J170" s="293" t="s">
        <v>1495</v>
      </c>
      <c r="K170" s="341"/>
    </row>
    <row r="171" s="1" customFormat="1" ht="15" customHeight="1">
      <c r="B171" s="318"/>
      <c r="C171" s="293" t="s">
        <v>1392</v>
      </c>
      <c r="D171" s="293"/>
      <c r="E171" s="293"/>
      <c r="F171" s="316" t="s">
        <v>1444</v>
      </c>
      <c r="G171" s="293"/>
      <c r="H171" s="293" t="s">
        <v>1511</v>
      </c>
      <c r="I171" s="293" t="s">
        <v>1446</v>
      </c>
      <c r="J171" s="293" t="s">
        <v>1495</v>
      </c>
      <c r="K171" s="341"/>
    </row>
    <row r="172" s="1" customFormat="1" ht="15" customHeight="1">
      <c r="B172" s="318"/>
      <c r="C172" s="293" t="s">
        <v>1449</v>
      </c>
      <c r="D172" s="293"/>
      <c r="E172" s="293"/>
      <c r="F172" s="316" t="s">
        <v>1450</v>
      </c>
      <c r="G172" s="293"/>
      <c r="H172" s="293" t="s">
        <v>1511</v>
      </c>
      <c r="I172" s="293" t="s">
        <v>1446</v>
      </c>
      <c r="J172" s="293">
        <v>50</v>
      </c>
      <c r="K172" s="341"/>
    </row>
    <row r="173" s="1" customFormat="1" ht="15" customHeight="1">
      <c r="B173" s="318"/>
      <c r="C173" s="293" t="s">
        <v>1452</v>
      </c>
      <c r="D173" s="293"/>
      <c r="E173" s="293"/>
      <c r="F173" s="316" t="s">
        <v>1444</v>
      </c>
      <c r="G173" s="293"/>
      <c r="H173" s="293" t="s">
        <v>1511</v>
      </c>
      <c r="I173" s="293" t="s">
        <v>1454</v>
      </c>
      <c r="J173" s="293"/>
      <c r="K173" s="341"/>
    </row>
    <row r="174" s="1" customFormat="1" ht="15" customHeight="1">
      <c r="B174" s="318"/>
      <c r="C174" s="293" t="s">
        <v>1463</v>
      </c>
      <c r="D174" s="293"/>
      <c r="E174" s="293"/>
      <c r="F174" s="316" t="s">
        <v>1450</v>
      </c>
      <c r="G174" s="293"/>
      <c r="H174" s="293" t="s">
        <v>1511</v>
      </c>
      <c r="I174" s="293" t="s">
        <v>1446</v>
      </c>
      <c r="J174" s="293">
        <v>50</v>
      </c>
      <c r="K174" s="341"/>
    </row>
    <row r="175" s="1" customFormat="1" ht="15" customHeight="1">
      <c r="B175" s="318"/>
      <c r="C175" s="293" t="s">
        <v>1471</v>
      </c>
      <c r="D175" s="293"/>
      <c r="E175" s="293"/>
      <c r="F175" s="316" t="s">
        <v>1450</v>
      </c>
      <c r="G175" s="293"/>
      <c r="H175" s="293" t="s">
        <v>1511</v>
      </c>
      <c r="I175" s="293" t="s">
        <v>1446</v>
      </c>
      <c r="J175" s="293">
        <v>50</v>
      </c>
      <c r="K175" s="341"/>
    </row>
    <row r="176" s="1" customFormat="1" ht="15" customHeight="1">
      <c r="B176" s="318"/>
      <c r="C176" s="293" t="s">
        <v>1469</v>
      </c>
      <c r="D176" s="293"/>
      <c r="E176" s="293"/>
      <c r="F176" s="316" t="s">
        <v>1450</v>
      </c>
      <c r="G176" s="293"/>
      <c r="H176" s="293" t="s">
        <v>1511</v>
      </c>
      <c r="I176" s="293" t="s">
        <v>1446</v>
      </c>
      <c r="J176" s="293">
        <v>50</v>
      </c>
      <c r="K176" s="341"/>
    </row>
    <row r="177" s="1" customFormat="1" ht="15" customHeight="1">
      <c r="B177" s="318"/>
      <c r="C177" s="293" t="s">
        <v>121</v>
      </c>
      <c r="D177" s="293"/>
      <c r="E177" s="293"/>
      <c r="F177" s="316" t="s">
        <v>1444</v>
      </c>
      <c r="G177" s="293"/>
      <c r="H177" s="293" t="s">
        <v>1512</v>
      </c>
      <c r="I177" s="293" t="s">
        <v>1513</v>
      </c>
      <c r="J177" s="293"/>
      <c r="K177" s="341"/>
    </row>
    <row r="178" s="1" customFormat="1" ht="15" customHeight="1">
      <c r="B178" s="318"/>
      <c r="C178" s="293" t="s">
        <v>56</v>
      </c>
      <c r="D178" s="293"/>
      <c r="E178" s="293"/>
      <c r="F178" s="316" t="s">
        <v>1444</v>
      </c>
      <c r="G178" s="293"/>
      <c r="H178" s="293" t="s">
        <v>1514</v>
      </c>
      <c r="I178" s="293" t="s">
        <v>1515</v>
      </c>
      <c r="J178" s="293">
        <v>1</v>
      </c>
      <c r="K178" s="341"/>
    </row>
    <row r="179" s="1" customFormat="1" ht="15" customHeight="1">
      <c r="B179" s="318"/>
      <c r="C179" s="293" t="s">
        <v>52</v>
      </c>
      <c r="D179" s="293"/>
      <c r="E179" s="293"/>
      <c r="F179" s="316" t="s">
        <v>1444</v>
      </c>
      <c r="G179" s="293"/>
      <c r="H179" s="293" t="s">
        <v>1516</v>
      </c>
      <c r="I179" s="293" t="s">
        <v>1446</v>
      </c>
      <c r="J179" s="293">
        <v>20</v>
      </c>
      <c r="K179" s="341"/>
    </row>
    <row r="180" s="1" customFormat="1" ht="15" customHeight="1">
      <c r="B180" s="318"/>
      <c r="C180" s="293" t="s">
        <v>53</v>
      </c>
      <c r="D180" s="293"/>
      <c r="E180" s="293"/>
      <c r="F180" s="316" t="s">
        <v>1444</v>
      </c>
      <c r="G180" s="293"/>
      <c r="H180" s="293" t="s">
        <v>1517</v>
      </c>
      <c r="I180" s="293" t="s">
        <v>1446</v>
      </c>
      <c r="J180" s="293">
        <v>255</v>
      </c>
      <c r="K180" s="341"/>
    </row>
    <row r="181" s="1" customFormat="1" ht="15" customHeight="1">
      <c r="B181" s="318"/>
      <c r="C181" s="293" t="s">
        <v>122</v>
      </c>
      <c r="D181" s="293"/>
      <c r="E181" s="293"/>
      <c r="F181" s="316" t="s">
        <v>1444</v>
      </c>
      <c r="G181" s="293"/>
      <c r="H181" s="293" t="s">
        <v>1408</v>
      </c>
      <c r="I181" s="293" t="s">
        <v>1446</v>
      </c>
      <c r="J181" s="293">
        <v>10</v>
      </c>
      <c r="K181" s="341"/>
    </row>
    <row r="182" s="1" customFormat="1" ht="15" customHeight="1">
      <c r="B182" s="318"/>
      <c r="C182" s="293" t="s">
        <v>123</v>
      </c>
      <c r="D182" s="293"/>
      <c r="E182" s="293"/>
      <c r="F182" s="316" t="s">
        <v>1444</v>
      </c>
      <c r="G182" s="293"/>
      <c r="H182" s="293" t="s">
        <v>1518</v>
      </c>
      <c r="I182" s="293" t="s">
        <v>1479</v>
      </c>
      <c r="J182" s="293"/>
      <c r="K182" s="341"/>
    </row>
    <row r="183" s="1" customFormat="1" ht="15" customHeight="1">
      <c r="B183" s="318"/>
      <c r="C183" s="293" t="s">
        <v>1519</v>
      </c>
      <c r="D183" s="293"/>
      <c r="E183" s="293"/>
      <c r="F183" s="316" t="s">
        <v>1444</v>
      </c>
      <c r="G183" s="293"/>
      <c r="H183" s="293" t="s">
        <v>1520</v>
      </c>
      <c r="I183" s="293" t="s">
        <v>1479</v>
      </c>
      <c r="J183" s="293"/>
      <c r="K183" s="341"/>
    </row>
    <row r="184" s="1" customFormat="1" ht="15" customHeight="1">
      <c r="B184" s="318"/>
      <c r="C184" s="293" t="s">
        <v>1508</v>
      </c>
      <c r="D184" s="293"/>
      <c r="E184" s="293"/>
      <c r="F184" s="316" t="s">
        <v>1444</v>
      </c>
      <c r="G184" s="293"/>
      <c r="H184" s="293" t="s">
        <v>1521</v>
      </c>
      <c r="I184" s="293" t="s">
        <v>1479</v>
      </c>
      <c r="J184" s="293"/>
      <c r="K184" s="341"/>
    </row>
    <row r="185" s="1" customFormat="1" ht="15" customHeight="1">
      <c r="B185" s="318"/>
      <c r="C185" s="293" t="s">
        <v>125</v>
      </c>
      <c r="D185" s="293"/>
      <c r="E185" s="293"/>
      <c r="F185" s="316" t="s">
        <v>1450</v>
      </c>
      <c r="G185" s="293"/>
      <c r="H185" s="293" t="s">
        <v>1522</v>
      </c>
      <c r="I185" s="293" t="s">
        <v>1446</v>
      </c>
      <c r="J185" s="293">
        <v>50</v>
      </c>
      <c r="K185" s="341"/>
    </row>
    <row r="186" s="1" customFormat="1" ht="15" customHeight="1">
      <c r="B186" s="318"/>
      <c r="C186" s="293" t="s">
        <v>1523</v>
      </c>
      <c r="D186" s="293"/>
      <c r="E186" s="293"/>
      <c r="F186" s="316" t="s">
        <v>1450</v>
      </c>
      <c r="G186" s="293"/>
      <c r="H186" s="293" t="s">
        <v>1524</v>
      </c>
      <c r="I186" s="293" t="s">
        <v>1525</v>
      </c>
      <c r="J186" s="293"/>
      <c r="K186" s="341"/>
    </row>
    <row r="187" s="1" customFormat="1" ht="15" customHeight="1">
      <c r="B187" s="318"/>
      <c r="C187" s="293" t="s">
        <v>1526</v>
      </c>
      <c r="D187" s="293"/>
      <c r="E187" s="293"/>
      <c r="F187" s="316" t="s">
        <v>1450</v>
      </c>
      <c r="G187" s="293"/>
      <c r="H187" s="293" t="s">
        <v>1527</v>
      </c>
      <c r="I187" s="293" t="s">
        <v>1525</v>
      </c>
      <c r="J187" s="293"/>
      <c r="K187" s="341"/>
    </row>
    <row r="188" s="1" customFormat="1" ht="15" customHeight="1">
      <c r="B188" s="318"/>
      <c r="C188" s="293" t="s">
        <v>1528</v>
      </c>
      <c r="D188" s="293"/>
      <c r="E188" s="293"/>
      <c r="F188" s="316" t="s">
        <v>1450</v>
      </c>
      <c r="G188" s="293"/>
      <c r="H188" s="293" t="s">
        <v>1529</v>
      </c>
      <c r="I188" s="293" t="s">
        <v>1525</v>
      </c>
      <c r="J188" s="293"/>
      <c r="K188" s="341"/>
    </row>
    <row r="189" s="1" customFormat="1" ht="15" customHeight="1">
      <c r="B189" s="318"/>
      <c r="C189" s="354" t="s">
        <v>1530</v>
      </c>
      <c r="D189" s="293"/>
      <c r="E189" s="293"/>
      <c r="F189" s="316" t="s">
        <v>1450</v>
      </c>
      <c r="G189" s="293"/>
      <c r="H189" s="293" t="s">
        <v>1531</v>
      </c>
      <c r="I189" s="293" t="s">
        <v>1532</v>
      </c>
      <c r="J189" s="355" t="s">
        <v>1533</v>
      </c>
      <c r="K189" s="341"/>
    </row>
    <row r="190" s="1" customFormat="1" ht="15" customHeight="1">
      <c r="B190" s="318"/>
      <c r="C190" s="354" t="s">
        <v>41</v>
      </c>
      <c r="D190" s="293"/>
      <c r="E190" s="293"/>
      <c r="F190" s="316" t="s">
        <v>1444</v>
      </c>
      <c r="G190" s="293"/>
      <c r="H190" s="290" t="s">
        <v>1534</v>
      </c>
      <c r="I190" s="293" t="s">
        <v>1535</v>
      </c>
      <c r="J190" s="293"/>
      <c r="K190" s="341"/>
    </row>
    <row r="191" s="1" customFormat="1" ht="15" customHeight="1">
      <c r="B191" s="318"/>
      <c r="C191" s="354" t="s">
        <v>1536</v>
      </c>
      <c r="D191" s="293"/>
      <c r="E191" s="293"/>
      <c r="F191" s="316" t="s">
        <v>1444</v>
      </c>
      <c r="G191" s="293"/>
      <c r="H191" s="293" t="s">
        <v>1537</v>
      </c>
      <c r="I191" s="293" t="s">
        <v>1479</v>
      </c>
      <c r="J191" s="293"/>
      <c r="K191" s="341"/>
    </row>
    <row r="192" s="1" customFormat="1" ht="15" customHeight="1">
      <c r="B192" s="318"/>
      <c r="C192" s="354" t="s">
        <v>1538</v>
      </c>
      <c r="D192" s="293"/>
      <c r="E192" s="293"/>
      <c r="F192" s="316" t="s">
        <v>1444</v>
      </c>
      <c r="G192" s="293"/>
      <c r="H192" s="293" t="s">
        <v>1539</v>
      </c>
      <c r="I192" s="293" t="s">
        <v>1479</v>
      </c>
      <c r="J192" s="293"/>
      <c r="K192" s="341"/>
    </row>
    <row r="193" s="1" customFormat="1" ht="15" customHeight="1">
      <c r="B193" s="318"/>
      <c r="C193" s="354" t="s">
        <v>1540</v>
      </c>
      <c r="D193" s="293"/>
      <c r="E193" s="293"/>
      <c r="F193" s="316" t="s">
        <v>1450</v>
      </c>
      <c r="G193" s="293"/>
      <c r="H193" s="293" t="s">
        <v>1541</v>
      </c>
      <c r="I193" s="293" t="s">
        <v>1479</v>
      </c>
      <c r="J193" s="293"/>
      <c r="K193" s="341"/>
    </row>
    <row r="194" s="1" customFormat="1" ht="15" customHeight="1">
      <c r="B194" s="347"/>
      <c r="C194" s="356"/>
      <c r="D194" s="327"/>
      <c r="E194" s="327"/>
      <c r="F194" s="327"/>
      <c r="G194" s="327"/>
      <c r="H194" s="327"/>
      <c r="I194" s="327"/>
      <c r="J194" s="327"/>
      <c r="K194" s="348"/>
    </row>
    <row r="195" s="1" customFormat="1" ht="18.75" customHeight="1">
      <c r="B195" s="329"/>
      <c r="C195" s="339"/>
      <c r="D195" s="339"/>
      <c r="E195" s="339"/>
      <c r="F195" s="349"/>
      <c r="G195" s="339"/>
      <c r="H195" s="339"/>
      <c r="I195" s="339"/>
      <c r="J195" s="339"/>
      <c r="K195" s="329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="1" customFormat="1" ht="21">
      <c r="B199" s="283"/>
      <c r="C199" s="284" t="s">
        <v>1542</v>
      </c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5.5" customHeight="1">
      <c r="B200" s="283"/>
      <c r="C200" s="357" t="s">
        <v>1543</v>
      </c>
      <c r="D200" s="357"/>
      <c r="E200" s="357"/>
      <c r="F200" s="357" t="s">
        <v>1544</v>
      </c>
      <c r="G200" s="358"/>
      <c r="H200" s="357" t="s">
        <v>1545</v>
      </c>
      <c r="I200" s="357"/>
      <c r="J200" s="357"/>
      <c r="K200" s="285"/>
    </row>
    <row r="201" s="1" customFormat="1" ht="5.25" customHeight="1">
      <c r="B201" s="318"/>
      <c r="C201" s="313"/>
      <c r="D201" s="313"/>
      <c r="E201" s="313"/>
      <c r="F201" s="313"/>
      <c r="G201" s="339"/>
      <c r="H201" s="313"/>
      <c r="I201" s="313"/>
      <c r="J201" s="313"/>
      <c r="K201" s="341"/>
    </row>
    <row r="202" s="1" customFormat="1" ht="15" customHeight="1">
      <c r="B202" s="318"/>
      <c r="C202" s="293" t="s">
        <v>1535</v>
      </c>
      <c r="D202" s="293"/>
      <c r="E202" s="293"/>
      <c r="F202" s="316" t="s">
        <v>42</v>
      </c>
      <c r="G202" s="293"/>
      <c r="H202" s="293" t="s">
        <v>1546</v>
      </c>
      <c r="I202" s="293"/>
      <c r="J202" s="293"/>
      <c r="K202" s="341"/>
    </row>
    <row r="203" s="1" customFormat="1" ht="15" customHeight="1">
      <c r="B203" s="318"/>
      <c r="C203" s="293"/>
      <c r="D203" s="293"/>
      <c r="E203" s="293"/>
      <c r="F203" s="316" t="s">
        <v>43</v>
      </c>
      <c r="G203" s="293"/>
      <c r="H203" s="293" t="s">
        <v>1547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46</v>
      </c>
      <c r="G204" s="293"/>
      <c r="H204" s="293" t="s">
        <v>1548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44</v>
      </c>
      <c r="G205" s="293"/>
      <c r="H205" s="293" t="s">
        <v>1549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45</v>
      </c>
      <c r="G206" s="293"/>
      <c r="H206" s="293" t="s">
        <v>1550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/>
      <c r="G207" s="293"/>
      <c r="H207" s="293"/>
      <c r="I207" s="293"/>
      <c r="J207" s="293"/>
      <c r="K207" s="341"/>
    </row>
    <row r="208" s="1" customFormat="1" ht="15" customHeight="1">
      <c r="B208" s="318"/>
      <c r="C208" s="293" t="s">
        <v>1491</v>
      </c>
      <c r="D208" s="293"/>
      <c r="E208" s="293"/>
      <c r="F208" s="316" t="s">
        <v>78</v>
      </c>
      <c r="G208" s="293"/>
      <c r="H208" s="293" t="s">
        <v>1551</v>
      </c>
      <c r="I208" s="293"/>
      <c r="J208" s="293"/>
      <c r="K208" s="341"/>
    </row>
    <row r="209" s="1" customFormat="1" ht="15" customHeight="1">
      <c r="B209" s="318"/>
      <c r="C209" s="293"/>
      <c r="D209" s="293"/>
      <c r="E209" s="293"/>
      <c r="F209" s="316" t="s">
        <v>1386</v>
      </c>
      <c r="G209" s="293"/>
      <c r="H209" s="293" t="s">
        <v>1387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1384</v>
      </c>
      <c r="G210" s="293"/>
      <c r="H210" s="293" t="s">
        <v>1552</v>
      </c>
      <c r="I210" s="293"/>
      <c r="J210" s="293"/>
      <c r="K210" s="341"/>
    </row>
    <row r="211" s="1" customFormat="1" ht="15" customHeight="1">
      <c r="B211" s="359"/>
      <c r="C211" s="293"/>
      <c r="D211" s="293"/>
      <c r="E211" s="293"/>
      <c r="F211" s="316" t="s">
        <v>1388</v>
      </c>
      <c r="G211" s="354"/>
      <c r="H211" s="345" t="s">
        <v>1389</v>
      </c>
      <c r="I211" s="345"/>
      <c r="J211" s="345"/>
      <c r="K211" s="360"/>
    </row>
    <row r="212" s="1" customFormat="1" ht="15" customHeight="1">
      <c r="B212" s="359"/>
      <c r="C212" s="293"/>
      <c r="D212" s="293"/>
      <c r="E212" s="293"/>
      <c r="F212" s="316" t="s">
        <v>1390</v>
      </c>
      <c r="G212" s="354"/>
      <c r="H212" s="345" t="s">
        <v>1553</v>
      </c>
      <c r="I212" s="345"/>
      <c r="J212" s="345"/>
      <c r="K212" s="360"/>
    </row>
    <row r="213" s="1" customFormat="1" ht="15" customHeight="1">
      <c r="B213" s="359"/>
      <c r="C213" s="293"/>
      <c r="D213" s="293"/>
      <c r="E213" s="293"/>
      <c r="F213" s="316"/>
      <c r="G213" s="354"/>
      <c r="H213" s="345"/>
      <c r="I213" s="345"/>
      <c r="J213" s="345"/>
      <c r="K213" s="360"/>
    </row>
    <row r="214" s="1" customFormat="1" ht="15" customHeight="1">
      <c r="B214" s="359"/>
      <c r="C214" s="293" t="s">
        <v>1515</v>
      </c>
      <c r="D214" s="293"/>
      <c r="E214" s="293"/>
      <c r="F214" s="316">
        <v>1</v>
      </c>
      <c r="G214" s="354"/>
      <c r="H214" s="345" t="s">
        <v>1554</v>
      </c>
      <c r="I214" s="345"/>
      <c r="J214" s="345"/>
      <c r="K214" s="360"/>
    </row>
    <row r="215" s="1" customFormat="1" ht="15" customHeight="1">
      <c r="B215" s="359"/>
      <c r="C215" s="293"/>
      <c r="D215" s="293"/>
      <c r="E215" s="293"/>
      <c r="F215" s="316">
        <v>2</v>
      </c>
      <c r="G215" s="354"/>
      <c r="H215" s="345" t="s">
        <v>1555</v>
      </c>
      <c r="I215" s="345"/>
      <c r="J215" s="345"/>
      <c r="K215" s="360"/>
    </row>
    <row r="216" s="1" customFormat="1" ht="15" customHeight="1">
      <c r="B216" s="359"/>
      <c r="C216" s="293"/>
      <c r="D216" s="293"/>
      <c r="E216" s="293"/>
      <c r="F216" s="316">
        <v>3</v>
      </c>
      <c r="G216" s="354"/>
      <c r="H216" s="345" t="s">
        <v>1556</v>
      </c>
      <c r="I216" s="345"/>
      <c r="J216" s="345"/>
      <c r="K216" s="360"/>
    </row>
    <row r="217" s="1" customFormat="1" ht="15" customHeight="1">
      <c r="B217" s="359"/>
      <c r="C217" s="293"/>
      <c r="D217" s="293"/>
      <c r="E217" s="293"/>
      <c r="F217" s="316">
        <v>4</v>
      </c>
      <c r="G217" s="354"/>
      <c r="H217" s="345" t="s">
        <v>1557</v>
      </c>
      <c r="I217" s="345"/>
      <c r="J217" s="345"/>
      <c r="K217" s="360"/>
    </row>
    <row r="218" s="1" customFormat="1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Fraš</dc:creator>
  <cp:lastModifiedBy>Petr Fraš</cp:lastModifiedBy>
  <dcterms:created xsi:type="dcterms:W3CDTF">2023-01-03T22:40:22Z</dcterms:created>
  <dcterms:modified xsi:type="dcterms:W3CDTF">2023-01-03T22:40:28Z</dcterms:modified>
</cp:coreProperties>
</file>